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3.2024\"/>
    </mc:Choice>
  </mc:AlternateContent>
  <xr:revisionPtr revIDLastSave="0" documentId="13_ncr:1_{99BB2C7D-0E53-4B7E-8B0F-0CC7E3C6B3F4}" xr6:coauthVersionLast="47" xr6:coauthVersionMax="47" xr10:uidLastSave="{00000000-0000-0000-0000-000000000000}"/>
  <bookViews>
    <workbookView xWindow="-108" yWindow="-108" windowWidth="23256" windowHeight="12576" xr2:uid="{EC9F974B-7171-49A5-9527-BA0BD0831F20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H68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<sst xmlns="http://schemas.openxmlformats.org/spreadsheetml/2006/main" count="171" uniqueCount="135">
  <si>
    <t>Apkures izmaksas dzīvojamās mājās EUR/m2</t>
  </si>
  <si>
    <t>2023./2024. g. apkures sezona</t>
  </si>
  <si>
    <t>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</si>
  <si>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</si>
  <si>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</si>
  <si>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</si>
  <si>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</si>
  <si>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</si>
  <si>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</si>
  <si>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</si>
  <si>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</si>
  <si>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</si>
  <si>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</si>
  <si>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</si>
  <si>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</si>
  <si>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K.ŪD.</t>
  </si>
  <si>
    <t xml:space="preserve"> 1-31 dienas</t>
  </si>
  <si>
    <t>30 dienas</t>
  </si>
  <si>
    <t>31 diena</t>
  </si>
  <si>
    <t>29 dienas</t>
  </si>
  <si>
    <t>1-30 dienas</t>
  </si>
  <si>
    <t>vidēji</t>
  </si>
  <si>
    <t>ADRESE</t>
  </si>
  <si>
    <t xml:space="preserve">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</si>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</sst>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0" fontId="0" fillId="0" borderId="22" xfId="0" applyBorder="1"/>
    <xf numFmtId="0" fontId="0" fillId="0" borderId="21" xfId="0" applyBorder="1" applyAlignment="1">
      <alignment horizontal="center"/>
    </xf>
    <xf numFmtId="164" fontId="0" fillId="0" borderId="23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8" fillId="0" borderId="19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4" xfId="0" applyBorder="1"/>
    <xf numFmtId="164" fontId="0" fillId="0" borderId="25" xfId="0" applyNumberFormat="1" applyBorder="1"/>
    <xf numFmtId="0" fontId="0" fillId="0" borderId="25" xfId="0" applyBorder="1"/>
    <xf numFmtId="164" fontId="5" fillId="0" borderId="25" xfId="0" applyNumberFormat="1" applyFont="1" applyBorder="1" applyAlignment="1">
      <alignment horizontal="right"/>
    </xf>
    <xf numFmtId="164" fontId="8" fillId="0" borderId="26" xfId="0" applyNumberFormat="1" applyFont="1" applyBorder="1"/>
    <xf numFmtId="164" fontId="8" fillId="0" borderId="0" xfId="0" applyNumberFormat="1" applyFont="1"/>
    <xf numFmtId="0" fontId="0" fillId="0" borderId="27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164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164" fontId="0" fillId="0" borderId="26" xfId="0" applyNumberFormat="1" applyBorder="1"/>
    <xf numFmtId="0" fontId="0" fillId="0" borderId="28" xfId="0" applyBorder="1"/>
    <xf numFmtId="2" fontId="0" fillId="0" borderId="11" xfId="0" applyNumberFormat="1" applyBorder="1"/>
    <xf numFmtId="2" fontId="0" fillId="0" borderId="25" xfId="0" applyNumberFormat="1" applyBorder="1"/>
    <xf numFmtId="2" fontId="0" fillId="0" borderId="29" xfId="0" applyNumberFormat="1" applyBorder="1"/>
    <xf numFmtId="2" fontId="0" fillId="0" borderId="1" xfId="0" applyNumberFormat="1" applyBorder="1"/>
    <xf numFmtId="0" fontId="0" fillId="0" borderId="30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B616F8-0148-4B3F-8D56-4E6D508EF646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3.2024.g.%20sezona\Atskaite%20MAR%202024.xls" TargetMode="External"/><Relationship Id="rId1" Type="http://schemas.openxmlformats.org/officeDocument/2006/relationships/externalLinkPath" Target="/Users/Valters/Documents/NovApr02/2023.2024.g.%20sezona/Atskaite%20MAR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MARTS SSK līdz pārb."/>
      <sheetName val="MARTS"/>
      <sheetName val="Lauku 6"/>
      <sheetName val="Ezeru1 un Cēsu 34"/>
      <sheetName val="Mājas kopā"/>
      <sheetName val="sezona"/>
      <sheetName val="Umurga"/>
      <sheetName val="Salacgrīv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7.48</v>
          </cell>
          <cell r="F22">
            <v>7.48</v>
          </cell>
          <cell r="G22">
            <v>7.48</v>
          </cell>
          <cell r="H22">
            <v>7.48</v>
          </cell>
          <cell r="I22">
            <v>7.48</v>
          </cell>
          <cell r="J22">
            <v>7.48</v>
          </cell>
          <cell r="K22">
            <v>7.48</v>
          </cell>
          <cell r="L22">
            <v>7.48</v>
          </cell>
          <cell r="M22">
            <v>7.48</v>
          </cell>
          <cell r="N22">
            <v>7.48</v>
          </cell>
          <cell r="U22">
            <v>7.48</v>
          </cell>
          <cell r="V22">
            <v>7.48</v>
          </cell>
          <cell r="W22">
            <v>7.48</v>
          </cell>
          <cell r="X22">
            <v>7.48</v>
          </cell>
          <cell r="Y22">
            <v>7.48</v>
          </cell>
          <cell r="Z22">
            <v>7.48</v>
          </cell>
          <cell r="AA22">
            <v>7.48</v>
          </cell>
          <cell r="AB22">
            <v>3.74</v>
          </cell>
          <cell r="AC22">
            <v>3.74</v>
          </cell>
        </row>
        <row r="46">
          <cell r="E46">
            <v>7.48</v>
          </cell>
          <cell r="F46">
            <v>7.48</v>
          </cell>
          <cell r="G46">
            <v>7.48</v>
          </cell>
          <cell r="J46">
            <v>7.48</v>
          </cell>
          <cell r="K46">
            <v>7.48</v>
          </cell>
          <cell r="L46">
            <v>7.48</v>
          </cell>
          <cell r="M46">
            <v>7.48</v>
          </cell>
          <cell r="N46">
            <v>7.48</v>
          </cell>
        </row>
        <row r="72">
          <cell r="E72">
            <v>7.48</v>
          </cell>
          <cell r="F72">
            <v>7.48</v>
          </cell>
          <cell r="G72">
            <v>7.48</v>
          </cell>
          <cell r="H72">
            <v>7.48</v>
          </cell>
          <cell r="I72">
            <v>7.48</v>
          </cell>
          <cell r="J72">
            <v>7.48</v>
          </cell>
          <cell r="K72">
            <v>7.48</v>
          </cell>
          <cell r="L72">
            <v>7.48</v>
          </cell>
          <cell r="M72">
            <v>7.48</v>
          </cell>
          <cell r="N72">
            <v>7.48</v>
          </cell>
          <cell r="U72">
            <v>7.48</v>
          </cell>
          <cell r="V72">
            <v>7.48</v>
          </cell>
          <cell r="W72">
            <v>7.48</v>
          </cell>
          <cell r="X72">
            <v>7.48</v>
          </cell>
          <cell r="Y72">
            <v>7.48</v>
          </cell>
          <cell r="Z72">
            <v>7.48</v>
          </cell>
          <cell r="AA72">
            <v>7.48</v>
          </cell>
          <cell r="AB72">
            <v>7.48</v>
          </cell>
          <cell r="AC72">
            <v>7.48</v>
          </cell>
        </row>
        <row r="96">
          <cell r="E96">
            <v>7.48</v>
          </cell>
          <cell r="F96">
            <v>7.48</v>
          </cell>
          <cell r="H96">
            <v>3.74</v>
          </cell>
          <cell r="I96">
            <v>7.48</v>
          </cell>
          <cell r="J96">
            <v>7.48</v>
          </cell>
          <cell r="K96">
            <v>3.74</v>
          </cell>
          <cell r="L96">
            <v>3.74</v>
          </cell>
          <cell r="V96">
            <v>3.74</v>
          </cell>
          <cell r="X96">
            <v>3.74</v>
          </cell>
          <cell r="Y96">
            <v>7.48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8789-756B-4688-ADCC-A2E1352E2FD6}">
  <dimension ref="A1:L78"/>
  <sheetViews>
    <sheetView tabSelected="1" topLeftCell="A52" workbookViewId="0">
      <selection activeCell="M57" sqref="M57"/>
    </sheetView>
  </sheetViews>
  <sheetFormatPr defaultRowHeight="14.4"/>
  <cols>
    <col min="1" max="1" width="4.77734375" customWidth="1"/>
    <col min="2" max="2" width="15" customWidth="1"/>
    <col min="3" max="3" width="12" customWidth="1"/>
    <col min="4" max="4" width="10.5546875" customWidth="1"/>
    <col min="5" max="5" width="9.88671875" customWidth="1"/>
    <col min="6" max="6" width="9.44140625" customWidth="1"/>
    <col min="10" max="10" width="10.44140625" customWidth="1"/>
    <col min="11" max="11" width="8.88671875" hidden="1" customWidth="1"/>
  </cols>
  <sheetData>
    <row r="1" spans="1:12" ht="15.6">
      <c r="B1" t="s">
        <v>0</v>
      </c>
      <c r="E1" s="1" t="s">
        <v>1</v>
      </c>
    </row>
    <row r="2" spans="1:12" ht="15" thickBot="1">
      <c r="C2" s="2"/>
      <c r="E2" t="s">
        <v>2</v>
      </c>
    </row>
    <row r="3" spans="1:12">
      <c r="A3" s="3" t="s">
        <v>3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8"/>
      <c r="L3" s="9"/>
    </row>
    <row r="4" spans="1:12">
      <c r="A4" s="10" t="s">
        <v>13</v>
      </c>
      <c r="B4" s="11" t="s">
        <v>14</v>
      </c>
      <c r="C4" s="5" t="s">
        <v>15</v>
      </c>
      <c r="D4" s="12" t="s">
        <v>16</v>
      </c>
      <c r="E4" s="12" t="s">
        <v>17</v>
      </c>
      <c r="F4" s="12" t="s">
        <v>18</v>
      </c>
      <c r="G4" s="12" t="s">
        <v>18</v>
      </c>
      <c r="H4" s="12" t="s">
        <v>19</v>
      </c>
      <c r="I4" s="12" t="s">
        <v>18</v>
      </c>
      <c r="J4" s="13" t="s">
        <v>20</v>
      </c>
      <c r="L4" s="14" t="s">
        <v>21</v>
      </c>
    </row>
    <row r="5" spans="1:12" ht="15" thickBot="1">
      <c r="A5" s="15"/>
      <c r="B5" s="16" t="s">
        <v>22</v>
      </c>
      <c r="C5" s="17" t="s">
        <v>23</v>
      </c>
      <c r="D5" s="18" t="str">
        <f>"+6,5 C"</f>
        <v>+6,5 C</v>
      </c>
      <c r="E5" s="19" t="str">
        <f>"+1,6 C"</f>
        <v>+1,6 C</v>
      </c>
      <c r="F5" s="19" t="str">
        <f>"-1,1 C"</f>
        <v>-1,1 C</v>
      </c>
      <c r="G5" s="18" t="str">
        <f>"-5,1 C"</f>
        <v>-5,1 C</v>
      </c>
      <c r="H5" s="19" t="str">
        <f>"+0,6 C"</f>
        <v>+0,6 C</v>
      </c>
      <c r="I5" s="19" t="str">
        <f>"+3,8 C"</f>
        <v>+3,8 C</v>
      </c>
      <c r="J5" s="19"/>
      <c r="L5" s="20"/>
    </row>
    <row r="6" spans="1:12" ht="15" thickTop="1">
      <c r="A6" s="21" t="str">
        <f>"1."</f>
        <v>1.</v>
      </c>
      <c r="B6" s="22" t="s">
        <v>24</v>
      </c>
      <c r="C6" s="23"/>
      <c r="D6" s="24">
        <v>1.0046783196219911</v>
      </c>
      <c r="E6" s="25">
        <v>1.7200182314055199</v>
      </c>
      <c r="F6" s="24">
        <v>2.3154148239598595</v>
      </c>
      <c r="G6" s="24">
        <v>2.4196322764565208</v>
      </c>
      <c r="H6" s="25">
        <v>1.7821683318555761</v>
      </c>
      <c r="I6" s="22">
        <v>1.3912448849033099</v>
      </c>
      <c r="J6" s="26"/>
      <c r="K6" s="25">
        <f>'[1]Mājas kopā'!H22</f>
        <v>7.48</v>
      </c>
      <c r="L6" s="27">
        <f>AVERAGE(D6:J6)</f>
        <v>1.7721928113671295</v>
      </c>
    </row>
    <row r="7" spans="1:12">
      <c r="A7" s="21" t="str">
        <f>"2."</f>
        <v>2.</v>
      </c>
      <c r="B7" s="22" t="s">
        <v>25</v>
      </c>
      <c r="C7" s="28" t="s">
        <v>26</v>
      </c>
      <c r="D7" s="24">
        <v>0.69270849938330525</v>
      </c>
      <c r="E7" s="22">
        <v>1.1416007948471945</v>
      </c>
      <c r="F7" s="24">
        <v>1.5289699767027514</v>
      </c>
      <c r="G7" s="24">
        <v>1.6420518267781279</v>
      </c>
      <c r="H7" s="22">
        <v>1.1236083075236485</v>
      </c>
      <c r="I7" s="24">
        <v>0.91896869124297065</v>
      </c>
      <c r="J7" s="26"/>
      <c r="K7" s="25">
        <f>'[1]Mājas kopā'!N72</f>
        <v>7.48</v>
      </c>
      <c r="L7" s="27">
        <f t="shared" ref="L7:L66" si="0">AVERAGE(D7:J7)</f>
        <v>1.1746513494129998</v>
      </c>
    </row>
    <row r="8" spans="1:12">
      <c r="A8" s="21" t="str">
        <f>"3."</f>
        <v>3.</v>
      </c>
      <c r="B8" s="22" t="s">
        <v>27</v>
      </c>
      <c r="C8" s="28" t="s">
        <v>26</v>
      </c>
      <c r="D8" s="24">
        <v>0.5748872698619738</v>
      </c>
      <c r="E8" s="22">
        <v>0.98756236387348972</v>
      </c>
      <c r="F8" s="24">
        <v>1.2994320095641776</v>
      </c>
      <c r="G8" s="24">
        <v>1.4207204597326399</v>
      </c>
      <c r="H8" s="22">
        <v>0.93351580806434542</v>
      </c>
      <c r="I8" s="22">
        <v>0.77126135420062558</v>
      </c>
      <c r="J8" s="26"/>
      <c r="K8" s="25">
        <f>'[1]Mājas kopā'!G22</f>
        <v>7.48</v>
      </c>
      <c r="L8" s="27">
        <f t="shared" si="0"/>
        <v>0.99789654421620855</v>
      </c>
    </row>
    <row r="9" spans="1:12">
      <c r="A9" s="21" t="str">
        <f>"4."</f>
        <v>4.</v>
      </c>
      <c r="B9" s="22" t="s">
        <v>28</v>
      </c>
      <c r="C9" s="29"/>
      <c r="D9" s="24">
        <v>0.88507883101278939</v>
      </c>
      <c r="E9" s="22">
        <v>1.4894466746766526</v>
      </c>
      <c r="F9" s="24">
        <v>1.986554843451843</v>
      </c>
      <c r="G9" s="24">
        <v>2.2113751826984207</v>
      </c>
      <c r="H9" s="22">
        <v>1.5365658223195955</v>
      </c>
      <c r="I9" s="22">
        <v>1.2492362258816967</v>
      </c>
      <c r="J9" s="26"/>
      <c r="K9" s="25">
        <f>'[1]Mājas kopā'!F22</f>
        <v>7.48</v>
      </c>
      <c r="L9" s="27">
        <f t="shared" si="0"/>
        <v>1.5597095966734997</v>
      </c>
    </row>
    <row r="10" spans="1:12">
      <c r="A10" s="21" t="str">
        <f>"5."</f>
        <v>5.</v>
      </c>
      <c r="B10" s="22" t="s">
        <v>29</v>
      </c>
      <c r="C10" s="29"/>
      <c r="D10" s="24">
        <v>0.89682640376140499</v>
      </c>
      <c r="E10" s="22">
        <v>1.5816558992065821</v>
      </c>
      <c r="F10" s="24">
        <v>2.2126212963561618</v>
      </c>
      <c r="G10" s="24">
        <v>2.4583031597120191</v>
      </c>
      <c r="H10" s="22">
        <v>1.765230197472806</v>
      </c>
      <c r="I10" s="22">
        <v>1.417869714516597</v>
      </c>
      <c r="J10" s="26"/>
      <c r="K10" s="25">
        <f>'[1]Mājas kopā'!V22</f>
        <v>7.48</v>
      </c>
      <c r="L10" s="27">
        <f t="shared" si="0"/>
        <v>1.7220844451709285</v>
      </c>
    </row>
    <row r="11" spans="1:12">
      <c r="A11" s="21" t="str">
        <f>"6."</f>
        <v>6.</v>
      </c>
      <c r="B11" s="22" t="s">
        <v>30</v>
      </c>
      <c r="C11" s="28" t="s">
        <v>31</v>
      </c>
      <c r="D11" s="24">
        <v>0.54782674868619385</v>
      </c>
      <c r="E11" s="22">
        <v>1.1710672587281583</v>
      </c>
      <c r="F11" s="24">
        <v>1.3968274901209878</v>
      </c>
      <c r="G11" s="24">
        <v>1.4770272538395599</v>
      </c>
      <c r="H11" s="22">
        <v>1.1328222593392441</v>
      </c>
      <c r="I11" s="22">
        <v>0.81535051941172776</v>
      </c>
      <c r="J11" s="26"/>
      <c r="K11" s="25">
        <f>'[1]Mājas kopā'!V96</f>
        <v>3.74</v>
      </c>
      <c r="L11" s="27">
        <f t="shared" si="0"/>
        <v>1.0901535883543119</v>
      </c>
    </row>
    <row r="12" spans="1:12">
      <c r="A12" s="21" t="str">
        <f>"7."</f>
        <v>7.</v>
      </c>
      <c r="B12" s="22" t="s">
        <v>32</v>
      </c>
      <c r="C12" s="28" t="s">
        <v>26</v>
      </c>
      <c r="D12" s="24">
        <v>0.7405282513381285</v>
      </c>
      <c r="E12" s="22">
        <v>1.3151837575447047</v>
      </c>
      <c r="F12" s="24">
        <v>1.8364330528983093</v>
      </c>
      <c r="G12" s="24">
        <v>1.8484406801617126</v>
      </c>
      <c r="H12" s="22">
        <v>1.241103312549799</v>
      </c>
      <c r="I12" s="22">
        <v>0.9503343084500685</v>
      </c>
      <c r="J12" s="26"/>
      <c r="K12" s="25">
        <f>'[1]Mājas kopā'!U22</f>
        <v>7.48</v>
      </c>
      <c r="L12" s="27">
        <f t="shared" si="0"/>
        <v>1.3220038938237872</v>
      </c>
    </row>
    <row r="13" spans="1:12">
      <c r="A13" s="21" t="str">
        <f>"8."</f>
        <v>8.</v>
      </c>
      <c r="B13" s="22" t="s">
        <v>33</v>
      </c>
      <c r="C13" s="28" t="s">
        <v>26</v>
      </c>
      <c r="D13" s="24">
        <v>1.203066267059127</v>
      </c>
      <c r="E13" s="22">
        <v>1.8711542306662985</v>
      </c>
      <c r="F13" s="24">
        <v>2.5192201552047266</v>
      </c>
      <c r="G13" s="24">
        <v>2.9258911319240091</v>
      </c>
      <c r="H13" s="22">
        <v>2.1522164302916549</v>
      </c>
      <c r="I13" s="22">
        <v>1.680002793684791</v>
      </c>
      <c r="J13" s="26"/>
      <c r="K13" s="25">
        <f>'[1]Mājas kopā'!L46</f>
        <v>7.48</v>
      </c>
      <c r="L13" s="27">
        <f t="shared" si="0"/>
        <v>2.0585918348051009</v>
      </c>
    </row>
    <row r="14" spans="1:12">
      <c r="A14" s="21" t="str">
        <f>"9."</f>
        <v>9.</v>
      </c>
      <c r="B14" s="22" t="s">
        <v>34</v>
      </c>
      <c r="C14" s="29"/>
      <c r="D14" s="24">
        <v>1.065469574939832</v>
      </c>
      <c r="E14" s="22">
        <v>1.9158139741135973</v>
      </c>
      <c r="F14" s="24">
        <v>2.6952622410885136</v>
      </c>
      <c r="G14" s="24">
        <v>2.9265419697170767</v>
      </c>
      <c r="H14" s="22">
        <v>2.2043443309518764</v>
      </c>
      <c r="I14" s="22">
        <v>1.8343501373912834</v>
      </c>
      <c r="J14" s="26"/>
      <c r="K14" s="25">
        <f>'[1]Mājas kopā'!AA72</f>
        <v>7.48</v>
      </c>
      <c r="L14" s="27">
        <f t="shared" si="0"/>
        <v>2.1069637047003629</v>
      </c>
    </row>
    <row r="15" spans="1:12">
      <c r="A15" s="21" t="str">
        <f>"10."</f>
        <v>10.</v>
      </c>
      <c r="B15" s="22" t="s">
        <v>35</v>
      </c>
      <c r="C15" s="28" t="s">
        <v>26</v>
      </c>
      <c r="D15" s="24">
        <v>0.4572820481014363</v>
      </c>
      <c r="E15" s="22">
        <v>0.75916319114235564</v>
      </c>
      <c r="F15" s="24">
        <v>1.1431540210874469</v>
      </c>
      <c r="G15" s="24">
        <v>1.2682001194496206</v>
      </c>
      <c r="H15" s="22">
        <v>0.80451491052764179</v>
      </c>
      <c r="I15" s="22">
        <v>0.55445506167735203</v>
      </c>
      <c r="J15" s="26"/>
      <c r="K15" s="25">
        <f>'[1]Mājas kopā'!M22</f>
        <v>7.48</v>
      </c>
      <c r="L15" s="27">
        <f t="shared" si="0"/>
        <v>0.83112822533097541</v>
      </c>
    </row>
    <row r="16" spans="1:12">
      <c r="A16" s="21" t="str">
        <f>"11."</f>
        <v>11.</v>
      </c>
      <c r="B16" s="22" t="s">
        <v>36</v>
      </c>
      <c r="C16" s="29" t="s">
        <v>37</v>
      </c>
      <c r="D16" s="24">
        <v>1.0461130154420499</v>
      </c>
      <c r="E16" s="22">
        <v>1.6354716782623488</v>
      </c>
      <c r="F16" s="24">
        <v>2.0704771559477417</v>
      </c>
      <c r="G16" s="24">
        <v>2.2392954759884502</v>
      </c>
      <c r="H16" s="22">
        <v>1.6721283692516764</v>
      </c>
      <c r="I16" s="22">
        <v>1.3981351366027273</v>
      </c>
      <c r="J16" s="26"/>
      <c r="K16" s="25">
        <f>'[1]Mājas kopā'!L96</f>
        <v>3.74</v>
      </c>
      <c r="L16" s="27">
        <f t="shared" si="0"/>
        <v>1.6769368052491658</v>
      </c>
    </row>
    <row r="17" spans="1:12">
      <c r="A17" s="21" t="str">
        <f>"12."</f>
        <v>12.</v>
      </c>
      <c r="B17" s="22" t="s">
        <v>38</v>
      </c>
      <c r="C17" s="28" t="s">
        <v>26</v>
      </c>
      <c r="D17" s="24">
        <v>0.60962577210671531</v>
      </c>
      <c r="E17" s="22">
        <v>1.2162063368652021</v>
      </c>
      <c r="F17" s="24">
        <v>1.3356687885283896</v>
      </c>
      <c r="G17" s="24">
        <v>1.5455610228426653</v>
      </c>
      <c r="H17" s="22">
        <v>1.0188034464012805</v>
      </c>
      <c r="I17" s="22">
        <v>0.79920958222641536</v>
      </c>
      <c r="J17" s="26"/>
      <c r="K17" s="25">
        <f>'[1]Mājas kopā'!Y72</f>
        <v>7.48</v>
      </c>
      <c r="L17" s="27">
        <f t="shared" si="0"/>
        <v>1.0875124914951115</v>
      </c>
    </row>
    <row r="18" spans="1:12">
      <c r="A18" s="21" t="str">
        <f>"13."</f>
        <v>13.</v>
      </c>
      <c r="B18" s="22" t="s">
        <v>39</v>
      </c>
      <c r="C18" s="29"/>
      <c r="D18" s="24">
        <v>1.1261807071249272</v>
      </c>
      <c r="E18" s="22">
        <v>1.7644871627470633</v>
      </c>
      <c r="F18" s="24">
        <v>2.2257309288571023</v>
      </c>
      <c r="G18" s="24">
        <v>2.362718429642956</v>
      </c>
      <c r="H18" s="22">
        <v>1.8015931463722468</v>
      </c>
      <c r="I18" s="22">
        <v>1.3775234649218235</v>
      </c>
      <c r="J18" s="26"/>
      <c r="K18" s="25">
        <f>'[1]Mājas kopā'!AC72</f>
        <v>7.48</v>
      </c>
      <c r="L18" s="27">
        <f t="shared" si="0"/>
        <v>1.7763723066110197</v>
      </c>
    </row>
    <row r="19" spans="1:12">
      <c r="A19" s="21" t="str">
        <f>"14."</f>
        <v>14.</v>
      </c>
      <c r="B19" s="22" t="s">
        <v>40</v>
      </c>
      <c r="C19" s="28" t="s">
        <v>26</v>
      </c>
      <c r="D19" s="24">
        <v>0.65103247314061641</v>
      </c>
      <c r="E19" s="22">
        <v>1.0119722382334007</v>
      </c>
      <c r="F19" s="24">
        <v>1.2995096221262361</v>
      </c>
      <c r="G19" s="24">
        <v>1.5717402432225736</v>
      </c>
      <c r="H19" s="22">
        <v>1.0102379744682621</v>
      </c>
      <c r="I19" s="22">
        <v>0.76892249005471092</v>
      </c>
      <c r="J19" s="26"/>
      <c r="K19" s="25">
        <f>'[1]Mājas kopā'!J22</f>
        <v>7.48</v>
      </c>
      <c r="L19" s="27">
        <f t="shared" si="0"/>
        <v>1.0522358402076335</v>
      </c>
    </row>
    <row r="20" spans="1:12">
      <c r="A20" s="21" t="str">
        <f>"15."</f>
        <v>15.</v>
      </c>
      <c r="B20" s="22" t="s">
        <v>41</v>
      </c>
      <c r="C20" s="28" t="s">
        <v>26</v>
      </c>
      <c r="D20" s="24">
        <v>0.92129922164901323</v>
      </c>
      <c r="E20" s="22">
        <v>1.4289449769209883</v>
      </c>
      <c r="F20" s="24">
        <v>2.0661972169427099</v>
      </c>
      <c r="G20" s="24">
        <v>2.3571134853832922</v>
      </c>
      <c r="H20" s="22">
        <v>1.7835864693637453</v>
      </c>
      <c r="I20" s="22">
        <v>1.4203208299393635</v>
      </c>
      <c r="J20" s="26"/>
      <c r="K20" s="25">
        <f>'[1]Mājas kopā'!E46</f>
        <v>7.48</v>
      </c>
      <c r="L20" s="27">
        <f t="shared" si="0"/>
        <v>1.6629103666998521</v>
      </c>
    </row>
    <row r="21" spans="1:12">
      <c r="A21" s="21" t="str">
        <f>"16."</f>
        <v>16.</v>
      </c>
      <c r="B21" s="22" t="s">
        <v>42</v>
      </c>
      <c r="C21" s="28" t="s">
        <v>26</v>
      </c>
      <c r="D21" s="24">
        <v>0.6352126320640491</v>
      </c>
      <c r="E21" s="22">
        <v>0.67121285481114823</v>
      </c>
      <c r="F21" s="24">
        <v>0.92370114714750295</v>
      </c>
      <c r="G21" s="24">
        <v>1.0440359928567182</v>
      </c>
      <c r="H21" s="22">
        <v>0.70507145188856268</v>
      </c>
      <c r="I21" s="22">
        <v>0.53848975017760847</v>
      </c>
      <c r="J21" s="26"/>
      <c r="K21" s="25">
        <f>'[1]Mājas kopā'!W72</f>
        <v>7.48</v>
      </c>
      <c r="L21" s="27">
        <f t="shared" si="0"/>
        <v>0.75295397149093157</v>
      </c>
    </row>
    <row r="22" spans="1:12">
      <c r="A22" s="21" t="str">
        <f>"17."</f>
        <v>17.</v>
      </c>
      <c r="B22" s="22" t="s">
        <v>43</v>
      </c>
      <c r="C22" s="29"/>
      <c r="D22" s="24">
        <v>0.75488119977469814</v>
      </c>
      <c r="E22" s="22">
        <v>1.2677795794216968</v>
      </c>
      <c r="F22" s="24">
        <v>1.6891643484791625</v>
      </c>
      <c r="G22" s="24">
        <v>1.9746381637251258</v>
      </c>
      <c r="H22" s="22">
        <v>1.4255256533984146</v>
      </c>
      <c r="I22" s="22">
        <v>0.98575179121292578</v>
      </c>
      <c r="J22" s="26"/>
      <c r="K22" s="25">
        <f>'[1]Mājas kopā'!X72</f>
        <v>7.48</v>
      </c>
      <c r="L22" s="27">
        <f t="shared" si="0"/>
        <v>1.3496234560020037</v>
      </c>
    </row>
    <row r="23" spans="1:12">
      <c r="A23" s="21" t="str">
        <f>"18."</f>
        <v>18.</v>
      </c>
      <c r="B23" s="22" t="s">
        <v>44</v>
      </c>
      <c r="C23" s="28" t="s">
        <v>26</v>
      </c>
      <c r="D23" s="24">
        <v>0.93219752819635859</v>
      </c>
      <c r="E23" s="22">
        <v>1.6142021725940636</v>
      </c>
      <c r="F23" s="24">
        <v>2.0589572778576448</v>
      </c>
      <c r="G23" s="24">
        <v>2.2258652858698373</v>
      </c>
      <c r="H23" s="22">
        <v>1.4674173824147838</v>
      </c>
      <c r="I23" s="22">
        <v>1.1147109784984699</v>
      </c>
      <c r="J23" s="26"/>
      <c r="K23" s="25">
        <f>'[1]Mājas kopā'!I22</f>
        <v>7.48</v>
      </c>
      <c r="L23" s="27">
        <f t="shared" si="0"/>
        <v>1.5688917709051931</v>
      </c>
    </row>
    <row r="24" spans="1:12">
      <c r="A24" s="21" t="str">
        <f>"19."</f>
        <v>19.</v>
      </c>
      <c r="B24" s="22" t="s">
        <v>45</v>
      </c>
      <c r="C24" s="28" t="s">
        <v>26</v>
      </c>
      <c r="D24" s="24">
        <v>0.61448332615320456</v>
      </c>
      <c r="E24" s="22">
        <v>1.0372148614780192</v>
      </c>
      <c r="F24" s="24">
        <v>1.4687690691593793</v>
      </c>
      <c r="G24" s="24">
        <v>1.5269602975005134</v>
      </c>
      <c r="H24" s="22">
        <v>1.1184948593104327</v>
      </c>
      <c r="I24" s="22">
        <v>0.8712756182347815</v>
      </c>
      <c r="J24" s="26"/>
      <c r="K24" s="25">
        <f>'[1]Mājas kopā'!F46</f>
        <v>7.48</v>
      </c>
      <c r="L24" s="27">
        <f t="shared" si="0"/>
        <v>1.1061996719727218</v>
      </c>
    </row>
    <row r="25" spans="1:12">
      <c r="A25" s="21" t="str">
        <f>"20."</f>
        <v>20.</v>
      </c>
      <c r="B25" s="22" t="s">
        <v>46</v>
      </c>
      <c r="C25" s="28" t="s">
        <v>26</v>
      </c>
      <c r="D25" s="24">
        <v>0.7985874658520552</v>
      </c>
      <c r="E25" s="22">
        <v>1.2607616166297735</v>
      </c>
      <c r="F25" s="24">
        <v>1.3907115263879006</v>
      </c>
      <c r="G25" s="24">
        <v>1.5198933600196516</v>
      </c>
      <c r="H25" s="22">
        <v>0.989113199199398</v>
      </c>
      <c r="I25" s="22">
        <v>0.94687890164680344</v>
      </c>
      <c r="J25" s="26"/>
      <c r="K25" s="25">
        <f>'[1]Mājas kopā'!N46</f>
        <v>7.48</v>
      </c>
      <c r="L25" s="27">
        <f t="shared" si="0"/>
        <v>1.1509910116225972</v>
      </c>
    </row>
    <row r="26" spans="1:12">
      <c r="A26" s="21" t="s">
        <v>47</v>
      </c>
      <c r="B26" s="22" t="s">
        <v>48</v>
      </c>
      <c r="C26" s="29"/>
      <c r="D26" s="24">
        <v>1.207541814145654</v>
      </c>
      <c r="E26" s="22">
        <v>1.9195582536844051</v>
      </c>
      <c r="F26" s="24">
        <v>2.3962427288236534</v>
      </c>
      <c r="G26" s="24">
        <v>2.5322260302974153</v>
      </c>
      <c r="H26" s="22">
        <v>1.8944581714661615</v>
      </c>
      <c r="I26" s="22">
        <v>1.5229981809212685</v>
      </c>
      <c r="J26" s="26"/>
      <c r="K26" s="25">
        <f>'[1]Mājas kopā'!E72</f>
        <v>7.48</v>
      </c>
      <c r="L26" s="27">
        <f t="shared" si="0"/>
        <v>1.9121708632230929</v>
      </c>
    </row>
    <row r="27" spans="1:12">
      <c r="A27" s="21" t="s">
        <v>49</v>
      </c>
      <c r="B27" s="22" t="s">
        <v>50</v>
      </c>
      <c r="C27" s="29"/>
      <c r="D27" s="24">
        <v>0.80615981041314233</v>
      </c>
      <c r="E27" s="22">
        <v>1.7393827329535823</v>
      </c>
      <c r="F27" s="25">
        <v>2.2182336182702072</v>
      </c>
      <c r="G27" s="24">
        <v>2.3761282177423038</v>
      </c>
      <c r="H27" s="22">
        <v>1.7623663213599736</v>
      </c>
      <c r="I27" s="22">
        <v>1.4764521697804212</v>
      </c>
      <c r="J27" s="26"/>
      <c r="K27" s="25">
        <f>'[1]Mājas kopā'!F72</f>
        <v>7.48</v>
      </c>
      <c r="L27" s="27">
        <f t="shared" si="0"/>
        <v>1.7297871450866049</v>
      </c>
    </row>
    <row r="28" spans="1:12">
      <c r="A28" s="21" t="s">
        <v>51</v>
      </c>
      <c r="B28" s="22" t="s">
        <v>52</v>
      </c>
      <c r="C28" s="28" t="s">
        <v>26</v>
      </c>
      <c r="D28" s="24">
        <v>0.57065537531003863</v>
      </c>
      <c r="E28" s="22">
        <v>0.98168853314681936</v>
      </c>
      <c r="F28" s="24">
        <v>1.3356285172161482</v>
      </c>
      <c r="G28" s="24">
        <v>1.3780942630116761</v>
      </c>
      <c r="H28" s="22">
        <v>0.99992722139115264</v>
      </c>
      <c r="I28" s="22">
        <v>0.80538121345171243</v>
      </c>
      <c r="J28" s="26"/>
      <c r="K28" s="25">
        <f>'[1]Mājas kopā'!G72</f>
        <v>7.48</v>
      </c>
      <c r="L28" s="27">
        <f t="shared" si="0"/>
        <v>1.0118958539212579</v>
      </c>
    </row>
    <row r="29" spans="1:12">
      <c r="A29" s="21" t="s">
        <v>53</v>
      </c>
      <c r="B29" s="22" t="s">
        <v>54</v>
      </c>
      <c r="C29" s="29"/>
      <c r="D29" s="24">
        <v>1.0979340292562154</v>
      </c>
      <c r="E29" s="22">
        <v>1.7260495962796985</v>
      </c>
      <c r="F29" s="24">
        <v>2.2501830721987304</v>
      </c>
      <c r="G29" s="24">
        <v>2.6213391309466618</v>
      </c>
      <c r="H29" s="22">
        <v>1.7546160036104268</v>
      </c>
      <c r="I29" s="22">
        <v>1.0592222414080705</v>
      </c>
      <c r="J29" s="26"/>
      <c r="K29" s="25">
        <f>'[1]Mājas kopā'!I72</f>
        <v>7.48</v>
      </c>
      <c r="L29" s="27">
        <f t="shared" si="0"/>
        <v>1.7515573456166338</v>
      </c>
    </row>
    <row r="30" spans="1:12">
      <c r="A30" s="21" t="s">
        <v>55</v>
      </c>
      <c r="B30" s="22" t="s">
        <v>56</v>
      </c>
      <c r="C30" s="29"/>
      <c r="D30" s="24">
        <v>1.3382465594280606</v>
      </c>
      <c r="E30" s="22">
        <v>2.0970148924985654</v>
      </c>
      <c r="F30" s="24">
        <v>2.6190475056510314</v>
      </c>
      <c r="G30" s="24">
        <v>2.8867199994743205</v>
      </c>
      <c r="H30" s="22">
        <v>2.0785083477895179</v>
      </c>
      <c r="I30" s="22">
        <v>1.5233120065184249</v>
      </c>
      <c r="J30" s="26"/>
      <c r="K30" s="25">
        <f>'[1]Mājas kopā'!H72</f>
        <v>7.48</v>
      </c>
      <c r="L30" s="27">
        <f t="shared" si="0"/>
        <v>2.0904748852266533</v>
      </c>
    </row>
    <row r="31" spans="1:12">
      <c r="A31" s="21" t="s">
        <v>57</v>
      </c>
      <c r="B31" s="22" t="s">
        <v>58</v>
      </c>
      <c r="C31" s="29"/>
      <c r="D31" s="24">
        <v>1.3086931889358062</v>
      </c>
      <c r="E31" s="22">
        <v>1.8498851904983222</v>
      </c>
      <c r="F31" s="24">
        <v>2.3596529771886847</v>
      </c>
      <c r="G31" s="24">
        <v>2.7186730514079662</v>
      </c>
      <c r="H31" s="22">
        <v>2.092623024131341</v>
      </c>
      <c r="I31" s="22">
        <v>1.6487449241980519</v>
      </c>
      <c r="J31" s="26"/>
      <c r="K31" s="25">
        <f>'[1]Mājas kopā'!K72</f>
        <v>7.48</v>
      </c>
      <c r="L31" s="27">
        <f t="shared" si="0"/>
        <v>1.9963787260600288</v>
      </c>
    </row>
    <row r="32" spans="1:12">
      <c r="A32" s="21" t="s">
        <v>59</v>
      </c>
      <c r="B32" s="22" t="s">
        <v>60</v>
      </c>
      <c r="C32" s="29"/>
      <c r="D32" s="24">
        <v>1.0156976827422968</v>
      </c>
      <c r="E32" s="22">
        <v>1.7136672860056528</v>
      </c>
      <c r="F32" s="24">
        <v>2.3487084439765655</v>
      </c>
      <c r="G32" s="24">
        <v>2.5759932890321839</v>
      </c>
      <c r="H32" s="22">
        <v>1.8544780209224403</v>
      </c>
      <c r="I32" s="22">
        <v>1.5332884689782162</v>
      </c>
      <c r="J32" s="26"/>
      <c r="K32" s="25">
        <f>'[1]Mājas kopā'!L72</f>
        <v>7.48</v>
      </c>
      <c r="L32" s="27">
        <f t="shared" si="0"/>
        <v>1.8403055319428929</v>
      </c>
    </row>
    <row r="33" spans="1:12">
      <c r="A33" s="21" t="s">
        <v>61</v>
      </c>
      <c r="B33" s="22" t="s">
        <v>62</v>
      </c>
      <c r="C33" s="28" t="s">
        <v>26</v>
      </c>
      <c r="D33" s="24">
        <v>0.50152189968803107</v>
      </c>
      <c r="E33" s="22">
        <v>0.80962899030226176</v>
      </c>
      <c r="F33" s="24">
        <v>1.1997964739059923</v>
      </c>
      <c r="G33" s="24">
        <v>1.2107839209071136</v>
      </c>
      <c r="H33" s="22">
        <v>0.81822573514566965</v>
      </c>
      <c r="I33" s="22">
        <v>0.59935114399410661</v>
      </c>
      <c r="J33" s="26"/>
      <c r="K33" s="25">
        <f>'[1]Mājas kopā'!M72</f>
        <v>7.48</v>
      </c>
      <c r="L33" s="27">
        <f t="shared" si="0"/>
        <v>0.85655136065719584</v>
      </c>
    </row>
    <row r="34" spans="1:12">
      <c r="A34" s="21" t="s">
        <v>63</v>
      </c>
      <c r="B34" s="22" t="s">
        <v>64</v>
      </c>
      <c r="C34" s="29"/>
      <c r="D34" s="24">
        <v>1.0528720339537778</v>
      </c>
      <c r="E34" s="22">
        <v>1.6935124300816542</v>
      </c>
      <c r="F34" s="24">
        <v>2.1314239720194998</v>
      </c>
      <c r="G34" s="24">
        <v>2.4313790513368447</v>
      </c>
      <c r="H34" s="22">
        <v>1.7783486448604253</v>
      </c>
      <c r="I34" s="22">
        <v>1.2347500072047051</v>
      </c>
      <c r="J34" s="26"/>
      <c r="K34" s="25">
        <f>'[1]Mājas kopā'!V72</f>
        <v>7.48</v>
      </c>
      <c r="L34" s="27">
        <f t="shared" si="0"/>
        <v>1.7203810232428178</v>
      </c>
    </row>
    <row r="35" spans="1:12">
      <c r="A35" s="21" t="s">
        <v>65</v>
      </c>
      <c r="B35" s="22" t="s">
        <v>66</v>
      </c>
      <c r="C35" s="28" t="s">
        <v>26</v>
      </c>
      <c r="D35" s="24">
        <v>0.49723678270435101</v>
      </c>
      <c r="E35" s="22">
        <v>0.9528094463538298</v>
      </c>
      <c r="F35" s="24">
        <v>1.3149450959040989</v>
      </c>
      <c r="G35" s="24">
        <v>1.4852444232710609</v>
      </c>
      <c r="H35" s="22">
        <v>0.97943119519969135</v>
      </c>
      <c r="I35" s="22">
        <v>0.73983545558693742</v>
      </c>
      <c r="J35" s="26"/>
      <c r="K35" s="25">
        <f>'[1]Mājas kopā'!E96</f>
        <v>7.48</v>
      </c>
      <c r="L35" s="27">
        <f t="shared" si="0"/>
        <v>0.99491706650332812</v>
      </c>
    </row>
    <row r="36" spans="1:12">
      <c r="A36" s="21" t="s">
        <v>67</v>
      </c>
      <c r="B36" s="12" t="s">
        <v>68</v>
      </c>
      <c r="C36" s="28" t="s">
        <v>26</v>
      </c>
      <c r="D36" s="24">
        <v>0.55459945260156185</v>
      </c>
      <c r="E36" s="22">
        <v>0.98953886813969449</v>
      </c>
      <c r="F36" s="24">
        <v>1.383072051318615</v>
      </c>
      <c r="G36" s="24">
        <v>1.5783799230220861</v>
      </c>
      <c r="H36" s="22">
        <v>0.94269923877406148</v>
      </c>
      <c r="I36" s="24">
        <v>0.7821062238061296</v>
      </c>
      <c r="J36" s="26"/>
      <c r="K36" s="25">
        <f>'[1]Mājas kopā'!J72</f>
        <v>7.48</v>
      </c>
      <c r="L36" s="27">
        <f t="shared" si="0"/>
        <v>1.0383992929436914</v>
      </c>
    </row>
    <row r="37" spans="1:12">
      <c r="A37" s="21" t="s">
        <v>69</v>
      </c>
      <c r="B37" s="22" t="s">
        <v>70</v>
      </c>
      <c r="C37" s="28" t="s">
        <v>26</v>
      </c>
      <c r="D37" s="24">
        <v>0.60542074327934692</v>
      </c>
      <c r="E37" s="22">
        <v>1.3492233707368224</v>
      </c>
      <c r="F37" s="24">
        <v>1.6951780811821833</v>
      </c>
      <c r="G37" s="24">
        <v>1.8508577008825633</v>
      </c>
      <c r="H37" s="22">
        <v>1.3838188417813644</v>
      </c>
      <c r="I37" s="22">
        <v>1.1589482799919004</v>
      </c>
      <c r="J37" s="26"/>
      <c r="K37" s="25">
        <f>'[1]Mājas kopā'!U96</f>
        <v>0</v>
      </c>
      <c r="L37" s="27">
        <f t="shared" si="0"/>
        <v>1.3405745029756968</v>
      </c>
    </row>
    <row r="38" spans="1:12">
      <c r="A38" s="21" t="s">
        <v>71</v>
      </c>
      <c r="B38" s="22" t="s">
        <v>72</v>
      </c>
      <c r="C38" s="29" t="s">
        <v>37</v>
      </c>
      <c r="D38" s="24">
        <v>1.5054560581796499</v>
      </c>
      <c r="E38" s="22">
        <v>2.5737463232661821</v>
      </c>
      <c r="F38" s="24">
        <v>3.3025425099383829</v>
      </c>
      <c r="G38" s="24">
        <v>3.6173094485370316</v>
      </c>
      <c r="H38" s="22">
        <v>2.6798713868530704</v>
      </c>
      <c r="I38" s="22">
        <v>2.166933579516543</v>
      </c>
      <c r="J38" s="26"/>
      <c r="K38" s="25">
        <f>'[1]Mājas kopā'!X96</f>
        <v>3.74</v>
      </c>
      <c r="L38" s="27">
        <f t="shared" si="0"/>
        <v>2.6409765510484768</v>
      </c>
    </row>
    <row r="39" spans="1:12">
      <c r="A39" s="21" t="s">
        <v>73</v>
      </c>
      <c r="B39" s="22" t="s">
        <v>74</v>
      </c>
      <c r="C39" s="28" t="s">
        <v>31</v>
      </c>
      <c r="D39" s="24">
        <v>1.0512997010348466</v>
      </c>
      <c r="E39" s="22">
        <v>1.8719310847067843</v>
      </c>
      <c r="F39" s="24">
        <v>2.0841596167113674</v>
      </c>
      <c r="G39" s="24">
        <v>2.195599386738198</v>
      </c>
      <c r="H39" s="22">
        <v>1.5515732311231012</v>
      </c>
      <c r="I39" s="22">
        <v>1.2457165810654769</v>
      </c>
      <c r="J39" s="26"/>
      <c r="K39" s="25">
        <f>'[1]Mājas kopā'!H96</f>
        <v>3.74</v>
      </c>
      <c r="L39" s="27">
        <f t="shared" si="0"/>
        <v>1.6667132668966289</v>
      </c>
    </row>
    <row r="40" spans="1:12">
      <c r="A40" s="21" t="s">
        <v>75</v>
      </c>
      <c r="B40" s="22" t="s">
        <v>76</v>
      </c>
      <c r="C40" s="29"/>
      <c r="D40" s="24">
        <v>1.1879244975776888</v>
      </c>
      <c r="E40" s="22">
        <v>1.9488285814283106</v>
      </c>
      <c r="F40" s="24">
        <v>2.5092344391843668</v>
      </c>
      <c r="G40" s="24">
        <v>2.7545914196768786</v>
      </c>
      <c r="H40" s="22">
        <v>2.1804028220384253</v>
      </c>
      <c r="I40" s="22">
        <v>1.7653642308471877</v>
      </c>
      <c r="J40" s="26"/>
      <c r="K40" s="25">
        <f>'[1]Mājas kopā'!Y96</f>
        <v>7.48</v>
      </c>
      <c r="L40" s="27">
        <f t="shared" si="0"/>
        <v>2.057724331792143</v>
      </c>
    </row>
    <row r="41" spans="1:12">
      <c r="A41" s="21" t="s">
        <v>77</v>
      </c>
      <c r="B41" s="22" t="s">
        <v>78</v>
      </c>
      <c r="C41" s="28" t="s">
        <v>26</v>
      </c>
      <c r="D41" s="24">
        <v>0.71725365945864195</v>
      </c>
      <c r="E41" s="22">
        <v>1.1714281491002569</v>
      </c>
      <c r="F41" s="24">
        <v>1.5335397625888403</v>
      </c>
      <c r="G41" s="24">
        <v>1.6364095569333132</v>
      </c>
      <c r="H41" s="22">
        <v>1.2496141615000751</v>
      </c>
      <c r="I41" s="22">
        <v>1.0472106986239238</v>
      </c>
      <c r="J41" s="26"/>
      <c r="K41" s="25">
        <f>'[1]Mājas kopā'!Z72</f>
        <v>7.48</v>
      </c>
      <c r="L41" s="27">
        <f t="shared" si="0"/>
        <v>1.2259093313675085</v>
      </c>
    </row>
    <row r="42" spans="1:12">
      <c r="A42" s="21" t="s">
        <v>79</v>
      </c>
      <c r="B42" s="22" t="s">
        <v>80</v>
      </c>
      <c r="C42" s="28" t="s">
        <v>26</v>
      </c>
      <c r="D42" s="24">
        <v>0.56543085836989115</v>
      </c>
      <c r="E42" s="22">
        <v>0.96513467725514146</v>
      </c>
      <c r="F42" s="24">
        <v>1.1807314414764589</v>
      </c>
      <c r="G42" s="24">
        <v>1.2605679346920722</v>
      </c>
      <c r="H42" s="22">
        <v>0.89562096962291848</v>
      </c>
      <c r="I42" s="22">
        <v>0.77044416060421139</v>
      </c>
      <c r="J42" s="26"/>
      <c r="K42" s="25">
        <f>'[1]Mājas kopā'!AB72</f>
        <v>7.48</v>
      </c>
      <c r="L42" s="27">
        <f t="shared" si="0"/>
        <v>0.93965500700344873</v>
      </c>
    </row>
    <row r="43" spans="1:12">
      <c r="A43" s="21" t="s">
        <v>81</v>
      </c>
      <c r="B43" s="22" t="s">
        <v>82</v>
      </c>
      <c r="C43" s="28" t="s">
        <v>26</v>
      </c>
      <c r="D43" s="24">
        <v>0.98432503276539363</v>
      </c>
      <c r="E43" s="22">
        <v>1.6346826436996835</v>
      </c>
      <c r="F43" s="24">
        <v>1.6522598764276311</v>
      </c>
      <c r="G43" s="24">
        <v>1.7928777382512717</v>
      </c>
      <c r="H43" s="22">
        <v>1.3534469200524226</v>
      </c>
      <c r="I43" s="22">
        <v>1.0722111964051615</v>
      </c>
      <c r="J43" s="26"/>
      <c r="K43" s="25">
        <f>'[1]Mājas kopā'!M96</f>
        <v>0</v>
      </c>
      <c r="L43" s="27">
        <f t="shared" si="0"/>
        <v>1.4149672346002606</v>
      </c>
    </row>
    <row r="44" spans="1:12">
      <c r="A44" s="21" t="s">
        <v>83</v>
      </c>
      <c r="B44" s="22" t="s">
        <v>84</v>
      </c>
      <c r="C44" s="29"/>
      <c r="D44" s="24">
        <v>1.0195465662210179</v>
      </c>
      <c r="E44" s="22">
        <v>1.58088748433257</v>
      </c>
      <c r="F44" s="24">
        <v>2.0479953963860429</v>
      </c>
      <c r="G44" s="24">
        <v>2.2661359802590377</v>
      </c>
      <c r="H44" s="22">
        <v>1.5711185319615655</v>
      </c>
      <c r="I44" s="22">
        <v>1.2916002454564361</v>
      </c>
      <c r="J44" s="26"/>
      <c r="K44" s="25">
        <f>'[1]Mājas kopā'!U72</f>
        <v>7.48</v>
      </c>
      <c r="L44" s="27">
        <f t="shared" si="0"/>
        <v>1.6295473674361116</v>
      </c>
    </row>
    <row r="45" spans="1:12">
      <c r="A45" s="21" t="s">
        <v>85</v>
      </c>
      <c r="B45" s="22" t="s">
        <v>86</v>
      </c>
      <c r="C45" s="29"/>
      <c r="D45" s="24">
        <v>1.0873429926789262</v>
      </c>
      <c r="E45" s="22">
        <v>1.9429126848946656</v>
      </c>
      <c r="F45" s="24">
        <v>2.5776687061108596</v>
      </c>
      <c r="G45" s="24">
        <v>2.837108112953826</v>
      </c>
      <c r="H45" s="22">
        <v>2.0130456596444102</v>
      </c>
      <c r="I45" s="22">
        <v>1.4169153742716267</v>
      </c>
      <c r="J45" s="26"/>
      <c r="K45" s="25">
        <f>'[1]Mājas kopā'!J96</f>
        <v>7.48</v>
      </c>
      <c r="L45" s="27">
        <f t="shared" si="0"/>
        <v>1.9791655884257191</v>
      </c>
    </row>
    <row r="46" spans="1:12">
      <c r="A46" s="21" t="s">
        <v>87</v>
      </c>
      <c r="B46" s="22" t="s">
        <v>88</v>
      </c>
      <c r="C46" s="29" t="s">
        <v>37</v>
      </c>
      <c r="D46" s="24">
        <v>1.2156717108723205</v>
      </c>
      <c r="E46" s="22">
        <v>2.0151106870037823</v>
      </c>
      <c r="F46" s="24">
        <v>2.6476785333233153</v>
      </c>
      <c r="G46" s="24">
        <v>2.9345125353770736</v>
      </c>
      <c r="H46" s="22">
        <v>2.1350735592456123</v>
      </c>
      <c r="I46" s="22">
        <v>1.4931475743231557</v>
      </c>
      <c r="J46" s="26"/>
      <c r="K46" s="25">
        <f>'[1]Mājas kopā'!K96</f>
        <v>3.74</v>
      </c>
      <c r="L46" s="27">
        <f t="shared" si="0"/>
        <v>2.0735324333575433</v>
      </c>
    </row>
    <row r="47" spans="1:12">
      <c r="A47" s="21" t="s">
        <v>89</v>
      </c>
      <c r="B47" s="22" t="s">
        <v>90</v>
      </c>
      <c r="C47" s="29"/>
      <c r="D47" s="24">
        <v>1.0304964953189226</v>
      </c>
      <c r="E47" s="22">
        <v>1.5425375487539421</v>
      </c>
      <c r="F47" s="24">
        <v>2.0507723630863244</v>
      </c>
      <c r="G47" s="24">
        <v>2.2183553515534618</v>
      </c>
      <c r="H47" s="22">
        <v>1.5570196640268008</v>
      </c>
      <c r="I47" s="22">
        <v>1.2480010377497097</v>
      </c>
      <c r="J47" s="26"/>
      <c r="K47" s="25">
        <f>'[1]Mājas kopā'!W22</f>
        <v>7.48</v>
      </c>
      <c r="L47" s="27">
        <f t="shared" si="0"/>
        <v>1.6078637434148602</v>
      </c>
    </row>
    <row r="48" spans="1:12">
      <c r="A48" s="21" t="s">
        <v>91</v>
      </c>
      <c r="B48" s="22" t="s">
        <v>92</v>
      </c>
      <c r="C48" s="28" t="s">
        <v>26</v>
      </c>
      <c r="D48" s="24">
        <v>0.58792598243423233</v>
      </c>
      <c r="E48" s="22">
        <v>1.0808733739227876</v>
      </c>
      <c r="F48" s="24">
        <v>1.3448584102569636</v>
      </c>
      <c r="G48" s="24">
        <v>1.4450872618641406</v>
      </c>
      <c r="H48" s="22">
        <v>0.92171377458021297</v>
      </c>
      <c r="I48" s="22">
        <v>0.67263771927105498</v>
      </c>
      <c r="J48" s="26"/>
      <c r="K48" s="25">
        <f>'[1]Mājas kopā'!X22</f>
        <v>7.48</v>
      </c>
      <c r="L48" s="27">
        <f t="shared" si="0"/>
        <v>1.0088494203882319</v>
      </c>
    </row>
    <row r="49" spans="1:12">
      <c r="A49" s="21" t="s">
        <v>93</v>
      </c>
      <c r="B49" s="22" t="s">
        <v>94</v>
      </c>
      <c r="C49" s="28" t="s">
        <v>26</v>
      </c>
      <c r="D49" s="24">
        <v>0.75132418974809256</v>
      </c>
      <c r="E49" s="22">
        <v>1.2659986557775729</v>
      </c>
      <c r="F49" s="24">
        <v>1.6093270324934603</v>
      </c>
      <c r="G49" s="24">
        <v>1.7763306620330266</v>
      </c>
      <c r="H49" s="22">
        <v>1.1629215152041583</v>
      </c>
      <c r="I49" s="22">
        <v>0.89019155099915481</v>
      </c>
      <c r="J49" s="26"/>
      <c r="K49" s="25">
        <f>'[1]Mājas kopā'!Y22</f>
        <v>7.48</v>
      </c>
      <c r="L49" s="27">
        <f t="shared" si="0"/>
        <v>1.2426822677092442</v>
      </c>
    </row>
    <row r="50" spans="1:12">
      <c r="A50" s="21" t="s">
        <v>95</v>
      </c>
      <c r="B50" s="22" t="s">
        <v>96</v>
      </c>
      <c r="C50" s="29"/>
      <c r="D50" s="24">
        <v>0.86192483801295883</v>
      </c>
      <c r="E50" s="22">
        <v>1.4488749346368077</v>
      </c>
      <c r="F50" s="24">
        <v>2.0231469091735623</v>
      </c>
      <c r="G50" s="24">
        <v>2.2749378288052844</v>
      </c>
      <c r="H50" s="22">
        <v>1.5320831146982217</v>
      </c>
      <c r="I50" s="22">
        <v>1.201256696601104</v>
      </c>
      <c r="J50" s="26"/>
      <c r="K50" s="25">
        <f>'[1]Mājas kopā'!G46</f>
        <v>7.48</v>
      </c>
      <c r="L50" s="27">
        <f t="shared" si="0"/>
        <v>1.5570373869879901</v>
      </c>
    </row>
    <row r="51" spans="1:12">
      <c r="A51" s="21" t="s">
        <v>97</v>
      </c>
      <c r="B51" s="22" t="s">
        <v>98</v>
      </c>
      <c r="C51" s="29"/>
      <c r="D51" s="24">
        <v>1.1863305128204735</v>
      </c>
      <c r="E51" s="22">
        <v>1.4872279487179778</v>
      </c>
      <c r="F51" s="24">
        <v>2.1494602197802197</v>
      </c>
      <c r="G51" s="24">
        <v>2.3986462820512817</v>
      </c>
      <c r="H51" s="22">
        <v>1.5731986446886446</v>
      </c>
      <c r="I51" s="22">
        <v>1.2293158608058312</v>
      </c>
      <c r="J51" s="26"/>
      <c r="K51" s="25">
        <f>'[1]Mājas kopā'!F96</f>
        <v>7.48</v>
      </c>
      <c r="L51" s="27">
        <f t="shared" si="0"/>
        <v>1.6706965781440717</v>
      </c>
    </row>
    <row r="52" spans="1:12">
      <c r="A52" s="21" t="s">
        <v>99</v>
      </c>
      <c r="B52" s="30" t="s">
        <v>100</v>
      </c>
      <c r="C52" s="28" t="s">
        <v>26</v>
      </c>
      <c r="D52" s="24">
        <v>0.49436659653059473</v>
      </c>
      <c r="E52" s="22">
        <v>0.82441052227989375</v>
      </c>
      <c r="F52" s="31">
        <v>1.1466980558283051</v>
      </c>
      <c r="G52" s="24">
        <v>1.3116541749661008</v>
      </c>
      <c r="H52" s="22">
        <v>1.027156556786835</v>
      </c>
      <c r="I52" s="32">
        <v>0.72955603497451726</v>
      </c>
      <c r="J52" s="26"/>
      <c r="K52" s="25">
        <f>'[1]Mājas kopā'!J46</f>
        <v>7.48</v>
      </c>
      <c r="L52" s="27">
        <f t="shared" si="0"/>
        <v>0.92230699022770779</v>
      </c>
    </row>
    <row r="53" spans="1:12">
      <c r="A53" s="21" t="s">
        <v>101</v>
      </c>
      <c r="B53" s="22" t="s">
        <v>102</v>
      </c>
      <c r="C53" s="28" t="s">
        <v>26</v>
      </c>
      <c r="D53" s="24">
        <v>0.5861571628744684</v>
      </c>
      <c r="E53" s="22">
        <v>0.8743055581503969</v>
      </c>
      <c r="F53" s="24">
        <v>1.1887819470207739</v>
      </c>
      <c r="G53" s="24">
        <v>1.2638571321812009</v>
      </c>
      <c r="H53" s="22">
        <v>0.89173227196905114</v>
      </c>
      <c r="I53" s="22">
        <v>0.75900861546673781</v>
      </c>
      <c r="J53" s="26"/>
      <c r="K53" s="25">
        <f>'[1]Mājas kopā'!Z22</f>
        <v>7.48</v>
      </c>
      <c r="L53" s="27">
        <f t="shared" si="0"/>
        <v>0.92730711461043824</v>
      </c>
    </row>
    <row r="54" spans="1:12">
      <c r="A54" s="33" t="s">
        <v>103</v>
      </c>
      <c r="B54" s="22" t="s">
        <v>104</v>
      </c>
      <c r="C54" s="29"/>
      <c r="D54" s="24">
        <v>1.3188761174968147</v>
      </c>
      <c r="E54" s="22">
        <v>2.4664696223316676</v>
      </c>
      <c r="F54" s="24">
        <v>2.8004707170224643</v>
      </c>
      <c r="G54" s="24">
        <v>2.9888815909505642</v>
      </c>
      <c r="H54" s="22">
        <v>2.2609304871373523</v>
      </c>
      <c r="I54" s="22">
        <v>2.038263090676899</v>
      </c>
      <c r="J54" s="26"/>
      <c r="K54" s="25">
        <f>'[1]Mājas kopā'!Z96</f>
        <v>0</v>
      </c>
      <c r="L54" s="27">
        <f t="shared" si="0"/>
        <v>2.3123152709359607</v>
      </c>
    </row>
    <row r="55" spans="1:12">
      <c r="A55" s="21" t="s">
        <v>105</v>
      </c>
      <c r="B55" s="32" t="s">
        <v>106</v>
      </c>
      <c r="C55" s="34"/>
      <c r="D55" s="24">
        <v>1.1251081118309796</v>
      </c>
      <c r="E55" s="22">
        <v>1.9042249880347766</v>
      </c>
      <c r="F55" s="31">
        <v>2.1070480896515598</v>
      </c>
      <c r="G55" s="24">
        <v>2.6713527531663939</v>
      </c>
      <c r="H55" s="22">
        <v>1.763900881340084</v>
      </c>
      <c r="I55" s="32">
        <v>1.2509718601529312</v>
      </c>
      <c r="J55" s="26"/>
      <c r="K55" s="25">
        <f>'[1]Mājas kopā'!K46</f>
        <v>7.48</v>
      </c>
      <c r="L55" s="27">
        <f t="shared" si="0"/>
        <v>1.8037677806961208</v>
      </c>
    </row>
    <row r="56" spans="1:12">
      <c r="A56" s="21" t="s">
        <v>107</v>
      </c>
      <c r="B56" s="22" t="s">
        <v>108</v>
      </c>
      <c r="C56" s="29" t="s">
        <v>37</v>
      </c>
      <c r="D56" s="24">
        <v>1.0370690134987901</v>
      </c>
      <c r="E56" s="22">
        <v>1.7187333490688075</v>
      </c>
      <c r="F56" s="24">
        <v>2.2611778579536961</v>
      </c>
      <c r="G56" s="24">
        <v>2.3180307021388988</v>
      </c>
      <c r="H56" s="22">
        <v>1.6849255330388553</v>
      </c>
      <c r="I56" s="22">
        <v>1.3831242989288548</v>
      </c>
      <c r="J56" s="26"/>
      <c r="K56" s="35">
        <f>'[1]Mājas kopā'!AB22</f>
        <v>3.74</v>
      </c>
      <c r="L56" s="27">
        <f t="shared" si="0"/>
        <v>1.7338434591046505</v>
      </c>
    </row>
    <row r="57" spans="1:12">
      <c r="A57" s="21" t="s">
        <v>109</v>
      </c>
      <c r="B57" s="36" t="s">
        <v>110</v>
      </c>
      <c r="C57" s="23"/>
      <c r="D57" s="24">
        <v>0.91308028004218988</v>
      </c>
      <c r="E57" s="22">
        <v>1.5019663719190723</v>
      </c>
      <c r="F57" s="24">
        <v>2.5625573722067703</v>
      </c>
      <c r="G57" s="24">
        <v>2.6328255663182203</v>
      </c>
      <c r="H57" s="22">
        <v>1.6153570614750248</v>
      </c>
      <c r="I57" s="22">
        <v>1.1967595837728806</v>
      </c>
      <c r="J57" s="26"/>
      <c r="K57" s="25">
        <f>'[1]Mājas kopā'!M46</f>
        <v>7.48</v>
      </c>
      <c r="L57" s="27">
        <f t="shared" si="0"/>
        <v>1.7370910392890264</v>
      </c>
    </row>
    <row r="58" spans="1:12">
      <c r="A58" s="33" t="s">
        <v>111</v>
      </c>
      <c r="B58" s="36" t="s">
        <v>112</v>
      </c>
      <c r="C58" s="23"/>
      <c r="D58" s="24">
        <v>1.3217503805174997</v>
      </c>
      <c r="E58" s="22">
        <v>1.9647640791476404</v>
      </c>
      <c r="F58" s="24">
        <v>2.5006088280060879</v>
      </c>
      <c r="G58" s="24">
        <v>2.7863926940639305</v>
      </c>
      <c r="H58" s="22">
        <v>2.1791019786910177</v>
      </c>
      <c r="I58" s="22">
        <v>1.6789802130898082</v>
      </c>
      <c r="J58" s="26"/>
      <c r="K58" s="25">
        <f>'[1]Mājas kopā'!G96</f>
        <v>0</v>
      </c>
      <c r="L58" s="27">
        <f t="shared" si="0"/>
        <v>2.071933028919331</v>
      </c>
    </row>
    <row r="59" spans="1:12">
      <c r="A59" s="37" t="s">
        <v>113</v>
      </c>
      <c r="B59" s="36" t="s">
        <v>114</v>
      </c>
      <c r="C59" s="23"/>
      <c r="D59" s="24">
        <v>0.98704428967731261</v>
      </c>
      <c r="E59" s="22">
        <v>1.7833451686377573</v>
      </c>
      <c r="F59" s="24">
        <v>2.3454395035771896</v>
      </c>
      <c r="G59" s="24">
        <v>2.4796252620820556</v>
      </c>
      <c r="H59" s="22">
        <v>1.8998556081179607</v>
      </c>
      <c r="I59" s="22">
        <v>1.4515919725507374</v>
      </c>
      <c r="J59" s="26"/>
      <c r="K59" s="25">
        <f>'[1]Mājas kopā'!I96</f>
        <v>7.48</v>
      </c>
      <c r="L59" s="27">
        <f t="shared" si="0"/>
        <v>1.8244836341071686</v>
      </c>
    </row>
    <row r="60" spans="1:12">
      <c r="A60" s="37" t="s">
        <v>115</v>
      </c>
      <c r="B60" s="36" t="s">
        <v>116</v>
      </c>
      <c r="C60" s="28" t="s">
        <v>26</v>
      </c>
      <c r="D60" s="24">
        <v>0.79561250530737881</v>
      </c>
      <c r="E60" s="22">
        <v>1.3200934992960711</v>
      </c>
      <c r="F60" s="24">
        <v>1.7628655992312714</v>
      </c>
      <c r="G60" s="24">
        <v>1.7439370801582124</v>
      </c>
      <c r="H60" s="22">
        <v>1.1281649243558491</v>
      </c>
      <c r="I60" s="22">
        <v>0.89632859058303938</v>
      </c>
      <c r="J60" s="26"/>
      <c r="K60" s="25">
        <f>'[1]Mājas kopā'!N22</f>
        <v>7.48</v>
      </c>
      <c r="L60" s="27">
        <f t="shared" si="0"/>
        <v>1.2745003664886367</v>
      </c>
    </row>
    <row r="61" spans="1:12">
      <c r="A61" s="37" t="s">
        <v>117</v>
      </c>
      <c r="B61" s="36" t="s">
        <v>118</v>
      </c>
      <c r="C61" s="28" t="s">
        <v>26</v>
      </c>
      <c r="D61" s="24">
        <v>0.65303388404190132</v>
      </c>
      <c r="E61" s="22">
        <v>1.1504820098625661</v>
      </c>
      <c r="F61" s="24">
        <v>1.5395507968836624</v>
      </c>
      <c r="G61" s="24">
        <v>1.6227610586209815</v>
      </c>
      <c r="H61" s="22">
        <v>1.1614393790668394</v>
      </c>
      <c r="I61" s="22">
        <v>0.89084166788246621</v>
      </c>
      <c r="J61" s="26"/>
      <c r="K61" s="25">
        <f>'[1]Mājas kopā'!E22</f>
        <v>7.48</v>
      </c>
      <c r="L61" s="27">
        <f t="shared" si="0"/>
        <v>1.1696847993930695</v>
      </c>
    </row>
    <row r="62" spans="1:12">
      <c r="A62" s="37" t="s">
        <v>119</v>
      </c>
      <c r="B62" s="36" t="s">
        <v>120</v>
      </c>
      <c r="C62" s="23"/>
      <c r="D62" s="24">
        <v>0.70061666792322796</v>
      </c>
      <c r="E62" s="22">
        <v>1.5020535969350013</v>
      </c>
      <c r="F62" s="24">
        <v>1.9973192922997449</v>
      </c>
      <c r="G62" s="24">
        <v>2.1648287247351212</v>
      </c>
      <c r="H62" s="22">
        <v>1.4860449225599734</v>
      </c>
      <c r="I62" s="22">
        <v>1.1765438846429983</v>
      </c>
      <c r="J62" s="26"/>
      <c r="K62" s="25">
        <f>'[1]Mājas kopā'!AA22</f>
        <v>7.48</v>
      </c>
      <c r="L62" s="27">
        <f t="shared" si="0"/>
        <v>1.5045678481826776</v>
      </c>
    </row>
    <row r="63" spans="1:12">
      <c r="A63" s="37" t="s">
        <v>121</v>
      </c>
      <c r="B63" s="36" t="s">
        <v>122</v>
      </c>
      <c r="C63" s="23"/>
      <c r="D63" s="24">
        <v>0.87984349794237404</v>
      </c>
      <c r="E63" s="22">
        <v>1.5227366078777063</v>
      </c>
      <c r="F63" s="24">
        <v>2.1962331628454099</v>
      </c>
      <c r="G63" s="24">
        <v>2.4747824632569078</v>
      </c>
      <c r="H63" s="22">
        <v>1.5945263844796926</v>
      </c>
      <c r="I63" s="22">
        <v>1.2191857554379901</v>
      </c>
      <c r="J63" s="26"/>
      <c r="K63" s="25">
        <f>'[1]Mājas kopā'!K22</f>
        <v>7.48</v>
      </c>
      <c r="L63" s="27">
        <f t="shared" si="0"/>
        <v>1.6478846453066802</v>
      </c>
    </row>
    <row r="64" spans="1:12">
      <c r="A64" s="37" t="s">
        <v>123</v>
      </c>
      <c r="B64" s="36" t="s">
        <v>124</v>
      </c>
      <c r="C64" s="23"/>
      <c r="D64" s="24">
        <v>1.3881216236838219</v>
      </c>
      <c r="E64" s="22">
        <v>1.9810999664276161</v>
      </c>
      <c r="F64" s="24">
        <v>2.5601818342743257</v>
      </c>
      <c r="G64" s="24">
        <v>2.9581940668396545</v>
      </c>
      <c r="H64" s="22">
        <v>1.9439376407751914</v>
      </c>
      <c r="I64" s="22">
        <v>1.5226595574545878</v>
      </c>
      <c r="J64" s="26"/>
      <c r="K64" s="25">
        <f>'[1]Mājas kopā'!L22</f>
        <v>7.48</v>
      </c>
      <c r="L64" s="27">
        <f t="shared" si="0"/>
        <v>2.0590324482425326</v>
      </c>
    </row>
    <row r="65" spans="1:12">
      <c r="A65" s="37" t="s">
        <v>125</v>
      </c>
      <c r="B65" s="30" t="s">
        <v>126</v>
      </c>
      <c r="C65" s="29" t="s">
        <v>37</v>
      </c>
      <c r="D65" s="24">
        <v>2.2586894527235422</v>
      </c>
      <c r="E65" s="22">
        <v>2.6446599948612466</v>
      </c>
      <c r="F65" s="31">
        <v>3.1361611125385607</v>
      </c>
      <c r="G65" s="24">
        <v>3.6698141572456175</v>
      </c>
      <c r="H65" s="22">
        <v>2.8406453494347237</v>
      </c>
      <c r="I65" s="32">
        <v>2.3852959917780061</v>
      </c>
      <c r="J65" s="26"/>
      <c r="K65" s="25">
        <f>'[1]Mājas kopā'!AC22</f>
        <v>3.74</v>
      </c>
      <c r="L65" s="27">
        <f t="shared" si="0"/>
        <v>2.8225443430969492</v>
      </c>
    </row>
    <row r="66" spans="1:12">
      <c r="A66" s="37" t="s">
        <v>127</v>
      </c>
      <c r="B66" s="22" t="s">
        <v>128</v>
      </c>
      <c r="C66" s="29"/>
      <c r="D66" s="24">
        <v>1.0094623655913959</v>
      </c>
      <c r="E66" s="22">
        <v>1.6977321603128066</v>
      </c>
      <c r="F66" s="24">
        <v>2.0189247311827949</v>
      </c>
      <c r="G66" s="24">
        <v>2.2254056695992186</v>
      </c>
      <c r="H66" s="22">
        <v>1.8583284457477993</v>
      </c>
      <c r="I66" s="22">
        <v>1.4453665689149584</v>
      </c>
      <c r="J66" s="26"/>
      <c r="K66" s="25">
        <f>'[1]Mājas kopā'!AA96</f>
        <v>0</v>
      </c>
      <c r="L66" s="27">
        <f t="shared" si="0"/>
        <v>1.7092033235581623</v>
      </c>
    </row>
    <row r="67" spans="1:12" ht="15" thickBot="1">
      <c r="A67" s="37"/>
      <c r="B67" s="36"/>
      <c r="C67" s="38"/>
      <c r="D67" s="39"/>
      <c r="E67" s="39"/>
      <c r="F67" s="39"/>
      <c r="G67" s="39"/>
      <c r="H67" s="39"/>
      <c r="I67" s="39"/>
      <c r="J67" s="40"/>
      <c r="K67" s="40"/>
      <c r="L67" s="41"/>
    </row>
    <row r="68" spans="1:12" ht="15" thickBot="1">
      <c r="A68" s="42"/>
      <c r="B68" s="43" t="s">
        <v>129</v>
      </c>
      <c r="C68" s="44"/>
      <c r="D68" s="45">
        <f>AVERAGE(D6:D66)</f>
        <v>0.91697754053940184</v>
      </c>
      <c r="E68" s="45">
        <f>AVERAGE(E6:E66)</f>
        <v>1.5093464215981811</v>
      </c>
      <c r="F68" s="45">
        <f>AVERAGE(F6:F66)</f>
        <v>1.9598735024095801</v>
      </c>
      <c r="G68" s="45">
        <f>AVERAGE(G6:G66)</f>
        <v>2.1529940559820111</v>
      </c>
      <c r="H68" s="45">
        <f>AVERAGE(H6:H66)</f>
        <v>1.5363985870428378</v>
      </c>
      <c r="I68" s="45">
        <v>1.2036738810420329</v>
      </c>
      <c r="J68" s="45"/>
      <c r="K68" s="45">
        <f>AVERAGE(K6:K66)</f>
        <v>6.4377049180327903</v>
      </c>
      <c r="L68" s="46">
        <f>AVERAGE(D68:J68)</f>
        <v>1.5465439981023408</v>
      </c>
    </row>
    <row r="70" spans="1:12">
      <c r="D70" s="25"/>
    </row>
    <row r="71" spans="1:12" ht="15" thickBot="1">
      <c r="B71" s="47" t="s">
        <v>130</v>
      </c>
      <c r="F71" t="s">
        <v>131</v>
      </c>
    </row>
    <row r="72" spans="1:12" ht="15" thickBot="1">
      <c r="A72" s="48"/>
      <c r="B72" s="49" t="s">
        <v>132</v>
      </c>
      <c r="C72" s="50" t="s">
        <v>37</v>
      </c>
      <c r="D72" s="49">
        <v>1.1745231037489086</v>
      </c>
      <c r="E72" s="51">
        <v>2.0339302528334851</v>
      </c>
      <c r="F72" s="51">
        <v>2.6068683522231892</v>
      </c>
      <c r="G72" s="51">
        <v>2.8073966870095854</v>
      </c>
      <c r="H72" s="51">
        <v>2.1628413251961671</v>
      </c>
      <c r="I72" s="51">
        <v>1.8047550130775969</v>
      </c>
      <c r="J72" s="51"/>
      <c r="K72" s="52">
        <f>[1]Umurga!E34</f>
        <v>0</v>
      </c>
      <c r="L72" s="53">
        <f>AVERAGE(D72:J72)</f>
        <v>2.0983857890148219</v>
      </c>
    </row>
    <row r="73" spans="1:12" ht="15" thickBot="1">
      <c r="A73" s="21"/>
      <c r="B73" s="22" t="s">
        <v>133</v>
      </c>
      <c r="C73" s="29" t="s">
        <v>37</v>
      </c>
      <c r="D73" s="22">
        <v>0.7796262975778534</v>
      </c>
      <c r="E73" s="54">
        <v>1.4293148788927323</v>
      </c>
      <c r="F73" s="54">
        <v>2.0573471741637834</v>
      </c>
      <c r="G73" s="54">
        <v>2.3497070357554777</v>
      </c>
      <c r="H73" s="54">
        <v>1.6675340253748596</v>
      </c>
      <c r="I73" s="54">
        <v>1.2993771626297579</v>
      </c>
      <c r="J73" s="55"/>
      <c r="K73" s="56">
        <f>[1]Umurga!F34</f>
        <v>0</v>
      </c>
      <c r="L73" s="53">
        <f>AVERAGE(D73:J73)</f>
        <v>1.5971510957324107</v>
      </c>
    </row>
    <row r="74" spans="1:12" ht="15" thickBot="1">
      <c r="A74" s="21"/>
      <c r="B74" s="22" t="s">
        <v>134</v>
      </c>
      <c r="C74" s="12"/>
      <c r="D74" s="36">
        <v>1.8321358872424931</v>
      </c>
      <c r="E74" s="54">
        <v>2.7821322732201095</v>
      </c>
      <c r="F74" s="54">
        <v>3.630343332128636</v>
      </c>
      <c r="G74" s="54">
        <v>3.9696277556921009</v>
      </c>
      <c r="H74" s="54">
        <v>2.9517744850018222</v>
      </c>
      <c r="I74" s="54">
        <v>2.4089194073002944</v>
      </c>
      <c r="J74" s="54"/>
      <c r="K74" s="56">
        <f>[1]Umurga!G34</f>
        <v>0</v>
      </c>
      <c r="L74" s="57">
        <f>AVERAGE(D74:J74)</f>
        <v>2.929155523430909</v>
      </c>
    </row>
    <row r="75" spans="1:12">
      <c r="A75" s="10"/>
      <c r="I75" s="56"/>
      <c r="L75" s="58"/>
    </row>
    <row r="76" spans="1:12">
      <c r="A76" s="10"/>
      <c r="I76" s="56"/>
      <c r="L76" s="58"/>
    </row>
    <row r="77" spans="1:12">
      <c r="A77" s="21"/>
      <c r="B77" s="22" t="s">
        <v>132</v>
      </c>
      <c r="C77" s="12"/>
      <c r="D77" s="54">
        <v>12.830266666666647</v>
      </c>
      <c r="E77" s="54">
        <v>22.218266666666736</v>
      </c>
      <c r="F77" s="54">
        <v>28.476933333333314</v>
      </c>
      <c r="G77" s="54">
        <v>30.667466666666613</v>
      </c>
      <c r="H77" s="54">
        <v>23.626466666666701</v>
      </c>
      <c r="I77" s="59">
        <v>19.714800000000032</v>
      </c>
      <c r="J77" s="54"/>
      <c r="K77" s="56">
        <f>[1]Umurga!E32</f>
        <v>0</v>
      </c>
      <c r="L77" s="58"/>
    </row>
    <row r="78" spans="1:12" ht="15" thickBot="1">
      <c r="A78" s="42"/>
      <c r="B78" s="43" t="s">
        <v>133</v>
      </c>
      <c r="C78" s="44"/>
      <c r="D78" s="60">
        <v>11.265599999999981</v>
      </c>
      <c r="E78" s="60">
        <v>20.65359999999998</v>
      </c>
      <c r="F78" s="60">
        <v>29.728666666666665</v>
      </c>
      <c r="G78" s="60">
        <v>33.953266666666643</v>
      </c>
      <c r="H78" s="60">
        <v>24.095866666666716</v>
      </c>
      <c r="I78" s="61">
        <v>18.775999999999996</v>
      </c>
      <c r="J78" s="60"/>
      <c r="K78" s="62">
        <f>[1]Umurga!F32</f>
        <v>0</v>
      </c>
      <c r="L78" s="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Limbažu siltums</dc:creator>
  <cp:lastModifiedBy>Limbažu siltums</cp:lastModifiedBy>
  <cp:lastPrinted>2024-04-03T14:56:38Z</cp:lastPrinted>
  <dcterms:created xsi:type="dcterms:W3CDTF">2024-04-03T14:55:19Z</dcterms:created>
  <dcterms:modified xsi:type="dcterms:W3CDTF">2024-04-03T14:56:48Z</dcterms:modified>
</cp:coreProperties>
</file>