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8F17419C-51B8-43A5-9D98-F1C3CE3B2A35}" xr6:coauthVersionLast="47" xr6:coauthVersionMax="47" xr10:uidLastSave="{00000000-0000-0000-0000-000000000000}"/>
  <bookViews>
    <workbookView xWindow="-108" yWindow="-108" windowWidth="23256" windowHeight="12576" xr2:uid="{97062A95-BBE4-47F8-A311-0287AFECA83A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D68" i="1"/>
  <c r="L68" i="1" s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D5" i="1"/>
</calcChain>
</file>

<file path=xl/sharedStrings.xml><?xml version="1.0" encoding="utf-8"?>
<sst xmlns="http://schemas.openxmlformats.org/spreadsheetml/2006/main" count="170" uniqueCount="134">
  <si>
    <t>2021./2022. g. apkures sezona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</si>
  <si>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</si>
  <si>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</si>
  <si>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</si>
  <si>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</si>
  <si>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</si>
  <si>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</si>
  <si>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</si>
  <si>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</si>
  <si>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</si>
  <si>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</si>
  <si>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</si>
  <si>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</si>
  <si>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</si>
  <si>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</si>
  <si>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</si>
  <si>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</si>
  <si>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</si>
  <si>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</si>
  <si>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</si>
  <si>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</si>
  <si>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</si>
  <si>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</si>
  <si>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</si>
  <si>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</si>
  <si>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</si>
  <si>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</si>
  <si>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</si>
  <si>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</si>
  <si>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</si>
  <si>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</si>
  <si>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</si>
  <si>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</si>
  <si>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</si>
  <si>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</si>
  <si>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</si>
  <si>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</si>
  <si>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</si>
  <si>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</si>
  <si>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</si>
  <si>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</si>
  <si>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</si>
  <si>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</si>
  <si>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</si>
  <si>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</si>
  <si>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</si>
  <si>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</si>
  <si>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</si>
  <si>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</si>
  <si>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</si>
  <si>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</si>
  <si>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</si>
  <si>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</si>
  <si>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</si>
  <si>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</si>
  <si>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</si>
  <si>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</si>
  <si>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</si>
  <si>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</si>
  <si>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</si>
  <si>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</si>
  <si>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</si>
  <si>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</si>
  <si>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</si>
  <si>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</si>
  <si>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</si>
  <si>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</si>
  <si>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</si>
  <si>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</si>
  <si>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</si>
  <si>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</si>
  <si>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</si>
  <si>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</si>
  <si>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</si>
  <si>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</si>
  <si>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</si>
  <si>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</si>
  <si>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</si>
  <si>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</si>
  <si>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</si>
  <si>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</si>
  <si>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</si>
  <si>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</si>
  <si>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</si>
  <si>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</si>
  <si>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</si>
  <si>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</si>
  <si>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</si>
  <si>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</si>
  <si>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</si>
  <si>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</si>
  <si>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</si>
  <si>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</si>
  <si>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</si>
  <si>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</si>
  <si>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</si>
  <si>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</si>
  <si>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</si>
  <si>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</si>
  <si>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</si>
  <si>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</si>
  <si>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</si>
  <si>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</si>
  <si>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</si>
  <si>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</si>
  <si>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</si>
  <si>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</si>
  <si>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</si>
  <si>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</si>
  <si>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</si>
  <si>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</si>
  <si>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</si>
  <si>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</si>
  <si>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</si>
  <si>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</si>
  <si>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</si>
  <si>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</si>
  <si>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</si>
  <si>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</si>
  <si>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</si>
  <si>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</si>
  <si>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</si>
  <si>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</si>
  <si>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</si>
  <si>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</si>
  <si>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</si>
  <si>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</si>
  <si>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</si>
  <si>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</si>
  <si>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</si>
  <si>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</si>
  <si>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t>Eur/dzīvokļa (30%)</t>
  </si>
  <si>
    <t xml:space="preserve"> cirkulācijas</t>
  </si>
  <si>
    <t>BC - bez K.ŪD.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</si>
</sst>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112A44-9FCA-4BF3-A965-05636D4AAD5B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OKT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OKTOBRIS SSK līdz pārb."/>
      <sheetName val="OKTOB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58EC-C37A-4BC5-8678-E1CAEB12A7F1}">
  <dimension ref="A1:L78"/>
  <sheetViews>
    <sheetView tabSelected="1" zoomScale="120" zoomScaleNormal="120" workbookViewId="0">
      <selection activeCell="N8" sqref="N8"/>
    </sheetView>
  </sheetViews>
  <sheetFormatPr defaultRowHeight="14.4"/>
  <cols>
    <col min="1" max="1" width="5.44140625" customWidth="1"/>
    <col min="2" max="2" width="14.33203125" customWidth="1"/>
    <col min="3" max="3" width="11.44140625" customWidth="1"/>
    <col min="4" max="4" width="11.33203125" customWidth="1"/>
    <col min="5" max="6" width="10.21875" customWidth="1"/>
    <col min="8" max="8" width="9.77734375" customWidth="1"/>
    <col min="10" max="10" width="10.88671875" customWidth="1"/>
    <col min="11" max="11" width="4.6640625" hidden="1" customWidth="1"/>
  </cols>
  <sheetData>
    <row r="1" spans="1:12" ht="15.6">
      <c r="E1" s="1" t="s">
        <v>0</v>
      </c>
    </row>
    <row r="2" spans="1:12" ht="15" thickBot="1">
      <c r="C2" s="2"/>
    </row>
    <row r="3" spans="1:1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9"/>
    </row>
    <row r="4" spans="1:12">
      <c r="A4" s="10" t="s">
        <v>11</v>
      </c>
      <c r="B4" s="11" t="s">
        <v>12</v>
      </c>
      <c r="C4" s="5" t="s">
        <v>133</v>
      </c>
      <c r="D4" s="12" t="s">
        <v>13</v>
      </c>
      <c r="E4" s="12" t="s">
        <v>14</v>
      </c>
      <c r="F4" s="12" t="s">
        <v>15</v>
      </c>
      <c r="G4" s="12" t="s">
        <v>15</v>
      </c>
      <c r="H4" s="12" t="s">
        <v>16</v>
      </c>
      <c r="I4" s="12" t="s">
        <v>15</v>
      </c>
      <c r="J4" s="13" t="s">
        <v>17</v>
      </c>
      <c r="L4" s="14" t="s">
        <v>18</v>
      </c>
    </row>
    <row r="5" spans="1:12" ht="15" thickBot="1">
      <c r="A5" s="15"/>
      <c r="B5" s="16" t="s">
        <v>19</v>
      </c>
      <c r="C5" s="17" t="s">
        <v>132</v>
      </c>
      <c r="D5" s="18" t="str">
        <f>"+8,9 C"</f>
        <v>+8,9 C</v>
      </c>
      <c r="E5" s="19"/>
      <c r="F5" s="19"/>
      <c r="G5" s="19"/>
      <c r="H5" s="19"/>
      <c r="I5" s="19"/>
      <c r="J5" s="18"/>
      <c r="L5" s="20"/>
    </row>
    <row r="6" spans="1:12" ht="15" thickTop="1">
      <c r="A6" s="21" t="str">
        <f>"1."</f>
        <v>1.</v>
      </c>
      <c r="B6" s="22" t="s">
        <v>20</v>
      </c>
      <c r="C6" s="23"/>
      <c r="D6" s="24">
        <v>0.69379307624103659</v>
      </c>
      <c r="E6" s="25"/>
      <c r="F6" s="24"/>
      <c r="G6" s="24"/>
      <c r="H6" s="25"/>
      <c r="I6" s="22"/>
      <c r="J6" s="26"/>
      <c r="K6" s="25">
        <f>'[1]Mājas kopā'!H22</f>
        <v>4.46</v>
      </c>
      <c r="L6" s="27">
        <f>AVERAGE(D6:J6)</f>
        <v>0.69379307624103659</v>
      </c>
    </row>
    <row r="7" spans="1:12">
      <c r="A7" s="21" t="str">
        <f>"2."</f>
        <v>2.</v>
      </c>
      <c r="B7" s="22" t="s">
        <v>21</v>
      </c>
      <c r="C7" s="28" t="s">
        <v>22</v>
      </c>
      <c r="D7" s="29">
        <v>0.80311304919830073</v>
      </c>
      <c r="E7" s="22"/>
      <c r="F7" s="24"/>
      <c r="G7" s="24"/>
      <c r="H7" s="22"/>
      <c r="I7" s="24"/>
      <c r="J7" s="26"/>
      <c r="K7" s="25">
        <f>'[1]Mājas kopā'!N72</f>
        <v>4.46</v>
      </c>
      <c r="L7" s="27">
        <f t="shared" ref="L7:L66" si="0">AVERAGE(D7:J7)</f>
        <v>0.80311304919830073</v>
      </c>
    </row>
    <row r="8" spans="1:12">
      <c r="A8" s="21" t="str">
        <f>"3."</f>
        <v>3.</v>
      </c>
      <c r="B8" s="22" t="s">
        <v>23</v>
      </c>
      <c r="C8" s="28" t="s">
        <v>22</v>
      </c>
      <c r="D8" s="29">
        <v>0.44785962667101542</v>
      </c>
      <c r="E8" s="22"/>
      <c r="F8" s="24"/>
      <c r="G8" s="24"/>
      <c r="H8" s="22"/>
      <c r="I8" s="22"/>
      <c r="J8" s="26"/>
      <c r="K8" s="25">
        <f>'[1]Mājas kopā'!G22</f>
        <v>4.46</v>
      </c>
      <c r="L8" s="27">
        <f t="shared" si="0"/>
        <v>0.44785962667101542</v>
      </c>
    </row>
    <row r="9" spans="1:12">
      <c r="A9" s="21" t="str">
        <f>"4."</f>
        <v>4.</v>
      </c>
      <c r="B9" s="22" t="s">
        <v>24</v>
      </c>
      <c r="C9" s="30"/>
      <c r="D9" s="29">
        <v>0.69788168633825987</v>
      </c>
      <c r="E9" s="22"/>
      <c r="F9" s="24"/>
      <c r="G9" s="24"/>
      <c r="H9" s="22"/>
      <c r="I9" s="22"/>
      <c r="J9" s="26"/>
      <c r="K9" s="25">
        <f>'[1]Mājas kopā'!F22</f>
        <v>4.46</v>
      </c>
      <c r="L9" s="27">
        <f t="shared" si="0"/>
        <v>0.69788168633825987</v>
      </c>
    </row>
    <row r="10" spans="1:12">
      <c r="A10" s="21" t="str">
        <f>"5."</f>
        <v>5.</v>
      </c>
      <c r="B10" s="22" t="s">
        <v>25</v>
      </c>
      <c r="C10" s="30"/>
      <c r="D10" s="29">
        <v>0.80581352887158408</v>
      </c>
      <c r="E10" s="22"/>
      <c r="F10" s="24"/>
      <c r="G10" s="24"/>
      <c r="H10" s="22"/>
      <c r="I10" s="22"/>
      <c r="J10" s="26"/>
      <c r="K10" s="25">
        <f>'[1]Mājas kopā'!V22</f>
        <v>4.46</v>
      </c>
      <c r="L10" s="27">
        <f t="shared" si="0"/>
        <v>0.80581352887158408</v>
      </c>
    </row>
    <row r="11" spans="1:12">
      <c r="A11" s="21" t="str">
        <f>"6."</f>
        <v>6.</v>
      </c>
      <c r="B11" s="22" t="s">
        <v>26</v>
      </c>
      <c r="C11" s="28" t="s">
        <v>27</v>
      </c>
      <c r="D11" s="29">
        <v>0.42388405100419346</v>
      </c>
      <c r="E11" s="22"/>
      <c r="F11" s="24"/>
      <c r="G11" s="24"/>
      <c r="H11" s="22"/>
      <c r="I11" s="22"/>
      <c r="J11" s="26"/>
      <c r="K11" s="25">
        <f>'[1]Mājas kopā'!V96</f>
        <v>2.23</v>
      </c>
      <c r="L11" s="27">
        <f t="shared" si="0"/>
        <v>0.42388405100419346</v>
      </c>
    </row>
    <row r="12" spans="1:12">
      <c r="A12" s="21" t="str">
        <f>"7."</f>
        <v>7.</v>
      </c>
      <c r="B12" s="22" t="s">
        <v>28</v>
      </c>
      <c r="C12" s="28" t="s">
        <v>22</v>
      </c>
      <c r="D12" s="29">
        <v>0.51988309916296194</v>
      </c>
      <c r="E12" s="22"/>
      <c r="F12" s="24"/>
      <c r="G12" s="24"/>
      <c r="H12" s="22"/>
      <c r="I12" s="22"/>
      <c r="J12" s="26"/>
      <c r="K12" s="25">
        <f>'[1]Mājas kopā'!U22</f>
        <v>4.46</v>
      </c>
      <c r="L12" s="27">
        <f t="shared" si="0"/>
        <v>0.51988309916296194</v>
      </c>
    </row>
    <row r="13" spans="1:12">
      <c r="A13" s="21" t="str">
        <f>"8."</f>
        <v>8.</v>
      </c>
      <c r="B13" s="22" t="s">
        <v>29</v>
      </c>
      <c r="C13" s="28" t="s">
        <v>22</v>
      </c>
      <c r="D13" s="31">
        <v>0.94457193470698775</v>
      </c>
      <c r="E13" s="22"/>
      <c r="F13" s="24"/>
      <c r="G13" s="24"/>
      <c r="H13" s="22"/>
      <c r="I13" s="22"/>
      <c r="J13" s="26"/>
      <c r="K13" s="25">
        <f>'[1]Mājas kopā'!L46</f>
        <v>4.46</v>
      </c>
      <c r="L13" s="27">
        <f t="shared" si="0"/>
        <v>0.94457193470698775</v>
      </c>
    </row>
    <row r="14" spans="1:12">
      <c r="A14" s="21" t="str">
        <f>"9."</f>
        <v>9.</v>
      </c>
      <c r="B14" s="22" t="s">
        <v>30</v>
      </c>
      <c r="C14" s="30"/>
      <c r="D14" s="25">
        <v>0.77111194072276812</v>
      </c>
      <c r="E14" s="22"/>
      <c r="F14" s="24"/>
      <c r="G14" s="24"/>
      <c r="H14" s="22"/>
      <c r="I14" s="22"/>
      <c r="J14" s="26"/>
      <c r="K14" s="25">
        <f>'[1]Mājas kopā'!AA72</f>
        <v>4.46</v>
      </c>
      <c r="L14" s="27">
        <f t="shared" si="0"/>
        <v>0.77111194072276812</v>
      </c>
    </row>
    <row r="15" spans="1:12">
      <c r="A15" s="21" t="str">
        <f>"10."</f>
        <v>10.</v>
      </c>
      <c r="B15" s="22" t="s">
        <v>31</v>
      </c>
      <c r="C15" s="28" t="s">
        <v>22</v>
      </c>
      <c r="D15" s="29">
        <v>0.48643343900029745</v>
      </c>
      <c r="E15" s="22"/>
      <c r="F15" s="24"/>
      <c r="G15" s="24"/>
      <c r="H15" s="22"/>
      <c r="I15" s="22"/>
      <c r="J15" s="26"/>
      <c r="K15" s="25">
        <f>'[1]Mājas kopā'!M22</f>
        <v>4.46</v>
      </c>
      <c r="L15" s="27">
        <f t="shared" si="0"/>
        <v>0.48643343900029745</v>
      </c>
    </row>
    <row r="16" spans="1:12">
      <c r="A16" s="21" t="str">
        <f>"11."</f>
        <v>11.</v>
      </c>
      <c r="B16" s="22" t="s">
        <v>32</v>
      </c>
      <c r="C16" s="30" t="s">
        <v>33</v>
      </c>
      <c r="D16" s="29">
        <v>1.095352265399629</v>
      </c>
      <c r="E16" s="22"/>
      <c r="F16" s="24"/>
      <c r="G16" s="24"/>
      <c r="H16" s="22"/>
      <c r="I16" s="22"/>
      <c r="J16" s="26"/>
      <c r="K16" s="25">
        <f>'[1]Mājas kopā'!L96</f>
        <v>2.23</v>
      </c>
      <c r="L16" s="27">
        <f t="shared" si="0"/>
        <v>1.095352265399629</v>
      </c>
    </row>
    <row r="17" spans="1:12">
      <c r="A17" s="21" t="str">
        <f>"12."</f>
        <v>12.</v>
      </c>
      <c r="B17" s="22" t="s">
        <v>34</v>
      </c>
      <c r="C17" s="28" t="s">
        <v>22</v>
      </c>
      <c r="D17" s="29">
        <v>0.54821694890915773</v>
      </c>
      <c r="E17" s="22"/>
      <c r="F17" s="24"/>
      <c r="G17" s="24"/>
      <c r="H17" s="22"/>
      <c r="I17" s="22"/>
      <c r="J17" s="26"/>
      <c r="K17" s="25">
        <f>'[1]Mājas kopā'!Y72</f>
        <v>4.46</v>
      </c>
      <c r="L17" s="27">
        <f t="shared" si="0"/>
        <v>0.54821694890915773</v>
      </c>
    </row>
    <row r="18" spans="1:12">
      <c r="A18" s="21" t="str">
        <f>"13."</f>
        <v>13.</v>
      </c>
      <c r="B18" s="22" t="s">
        <v>35</v>
      </c>
      <c r="C18" s="30"/>
      <c r="D18" s="29">
        <v>0.88858958028058688</v>
      </c>
      <c r="E18" s="22"/>
      <c r="F18" s="24"/>
      <c r="G18" s="24"/>
      <c r="H18" s="22"/>
      <c r="I18" s="22"/>
      <c r="J18" s="26"/>
      <c r="K18" s="25">
        <f>'[1]Mājas kopā'!AC72</f>
        <v>4.46</v>
      </c>
      <c r="L18" s="27">
        <f t="shared" si="0"/>
        <v>0.88858958028058688</v>
      </c>
    </row>
    <row r="19" spans="1:12">
      <c r="A19" s="21" t="str">
        <f>"14."</f>
        <v>14.</v>
      </c>
      <c r="B19" s="22" t="s">
        <v>36</v>
      </c>
      <c r="C19" s="28" t="s">
        <v>22</v>
      </c>
      <c r="D19" s="29">
        <v>0.37296809097694389</v>
      </c>
      <c r="E19" s="22"/>
      <c r="F19" s="24"/>
      <c r="G19" s="24"/>
      <c r="H19" s="22"/>
      <c r="I19" s="22"/>
      <c r="J19" s="26"/>
      <c r="K19" s="25">
        <f>'[1]Mājas kopā'!J22</f>
        <v>4.46</v>
      </c>
      <c r="L19" s="27">
        <f t="shared" si="0"/>
        <v>0.37296809097694389</v>
      </c>
    </row>
    <row r="20" spans="1:12">
      <c r="A20" s="21" t="str">
        <f>"15."</f>
        <v>15.</v>
      </c>
      <c r="B20" s="22" t="s">
        <v>37</v>
      </c>
      <c r="C20" s="28" t="s">
        <v>22</v>
      </c>
      <c r="D20" s="29">
        <v>0.73557402479862588</v>
      </c>
      <c r="E20" s="22"/>
      <c r="F20" s="24"/>
      <c r="G20" s="24"/>
      <c r="H20" s="22"/>
      <c r="I20" s="22"/>
      <c r="J20" s="26"/>
      <c r="K20" s="25">
        <f>'[1]Mājas kopā'!E46</f>
        <v>4.46</v>
      </c>
      <c r="L20" s="27">
        <f t="shared" si="0"/>
        <v>0.73557402479862588</v>
      </c>
    </row>
    <row r="21" spans="1:12">
      <c r="A21" s="21" t="str">
        <f>"16."</f>
        <v>16.</v>
      </c>
      <c r="B21" s="22" t="s">
        <v>38</v>
      </c>
      <c r="C21" s="28" t="s">
        <v>22</v>
      </c>
      <c r="D21" s="29">
        <v>0.26721575589992136</v>
      </c>
      <c r="E21" s="22"/>
      <c r="F21" s="24"/>
      <c r="G21" s="24"/>
      <c r="H21" s="22"/>
      <c r="I21" s="22"/>
      <c r="J21" s="26"/>
      <c r="K21" s="25">
        <f>'[1]Mājas kopā'!W72</f>
        <v>4.46</v>
      </c>
      <c r="L21" s="27">
        <f t="shared" si="0"/>
        <v>0.26721575589992136</v>
      </c>
    </row>
    <row r="22" spans="1:12">
      <c r="A22" s="21" t="str">
        <f>"17."</f>
        <v>17.</v>
      </c>
      <c r="B22" s="22" t="s">
        <v>39</v>
      </c>
      <c r="C22" s="30"/>
      <c r="D22" s="29">
        <v>0.64762404712730726</v>
      </c>
      <c r="E22" s="22"/>
      <c r="F22" s="24"/>
      <c r="G22" s="24"/>
      <c r="H22" s="22"/>
      <c r="I22" s="22"/>
      <c r="J22" s="26"/>
      <c r="K22" s="25">
        <f>'[1]Mājas kopā'!X72</f>
        <v>4.46</v>
      </c>
      <c r="L22" s="27">
        <f t="shared" si="0"/>
        <v>0.64762404712730726</v>
      </c>
    </row>
    <row r="23" spans="1:12">
      <c r="A23" s="21" t="str">
        <f>"18."</f>
        <v>18.</v>
      </c>
      <c r="B23" s="22" t="s">
        <v>40</v>
      </c>
      <c r="C23" s="28" t="s">
        <v>22</v>
      </c>
      <c r="D23" s="29">
        <v>0.60008431559962438</v>
      </c>
      <c r="E23" s="22"/>
      <c r="F23" s="24"/>
      <c r="G23" s="24"/>
      <c r="H23" s="22"/>
      <c r="I23" s="22"/>
      <c r="J23" s="26"/>
      <c r="K23" s="25">
        <f>'[1]Mājas kopā'!I22</f>
        <v>4.46</v>
      </c>
      <c r="L23" s="27">
        <f t="shared" si="0"/>
        <v>0.60008431559962438</v>
      </c>
    </row>
    <row r="24" spans="1:12">
      <c r="A24" s="21" t="str">
        <f>"19."</f>
        <v>19.</v>
      </c>
      <c r="B24" s="22" t="s">
        <v>41</v>
      </c>
      <c r="C24" s="28" t="s">
        <v>22</v>
      </c>
      <c r="D24" s="29">
        <v>0.47240693788524712</v>
      </c>
      <c r="E24" s="22"/>
      <c r="F24" s="24"/>
      <c r="G24" s="24"/>
      <c r="H24" s="22"/>
      <c r="I24" s="22"/>
      <c r="J24" s="26"/>
      <c r="K24" s="25">
        <f>'[1]Mājas kopā'!F46</f>
        <v>4.46</v>
      </c>
      <c r="L24" s="27">
        <f t="shared" si="0"/>
        <v>0.47240693788524712</v>
      </c>
    </row>
    <row r="25" spans="1:12">
      <c r="A25" s="21" t="str">
        <f>"20."</f>
        <v>20.</v>
      </c>
      <c r="B25" s="22" t="s">
        <v>42</v>
      </c>
      <c r="C25" s="28" t="s">
        <v>22</v>
      </c>
      <c r="D25" s="29">
        <v>0.57293951683698197</v>
      </c>
      <c r="E25" s="22"/>
      <c r="F25" s="24"/>
      <c r="G25" s="24"/>
      <c r="H25" s="22"/>
      <c r="I25" s="22"/>
      <c r="J25" s="26"/>
      <c r="K25" s="25">
        <f>'[1]Mājas kopā'!N46</f>
        <v>4.46</v>
      </c>
      <c r="L25" s="27">
        <f t="shared" si="0"/>
        <v>0.57293951683698197</v>
      </c>
    </row>
    <row r="26" spans="1:12">
      <c r="A26" s="21" t="s">
        <v>43</v>
      </c>
      <c r="B26" s="22" t="s">
        <v>44</v>
      </c>
      <c r="C26" s="30"/>
      <c r="D26" s="29">
        <v>0.82129590450350465</v>
      </c>
      <c r="E26" s="22"/>
      <c r="F26" s="24"/>
      <c r="G26" s="24"/>
      <c r="H26" s="22"/>
      <c r="I26" s="22"/>
      <c r="J26" s="26"/>
      <c r="K26" s="25">
        <f>'[1]Mājas kopā'!E72</f>
        <v>4.46</v>
      </c>
      <c r="L26" s="27">
        <f t="shared" si="0"/>
        <v>0.82129590450350465</v>
      </c>
    </row>
    <row r="27" spans="1:12">
      <c r="A27" s="21" t="s">
        <v>45</v>
      </c>
      <c r="B27" s="22" t="s">
        <v>46</v>
      </c>
      <c r="C27" s="30"/>
      <c r="D27" s="29">
        <v>0.76391983147835685</v>
      </c>
      <c r="E27" s="22"/>
      <c r="F27" s="25"/>
      <c r="G27" s="24"/>
      <c r="H27" s="22"/>
      <c r="I27" s="22"/>
      <c r="J27" s="26"/>
      <c r="K27" s="25">
        <f>'[1]Mājas kopā'!F72</f>
        <v>4.46</v>
      </c>
      <c r="L27" s="27">
        <f t="shared" si="0"/>
        <v>0.76391983147835685</v>
      </c>
    </row>
    <row r="28" spans="1:12">
      <c r="A28" s="21" t="s">
        <v>47</v>
      </c>
      <c r="B28" s="22" t="s">
        <v>48</v>
      </c>
      <c r="C28" s="28" t="s">
        <v>22</v>
      </c>
      <c r="D28" s="29">
        <v>0.31444645024252033</v>
      </c>
      <c r="E28" s="22"/>
      <c r="F28" s="24"/>
      <c r="G28" s="24"/>
      <c r="H28" s="22"/>
      <c r="I28" s="22"/>
      <c r="J28" s="26"/>
      <c r="K28" s="25">
        <f>'[1]Mājas kopā'!G72</f>
        <v>4.46</v>
      </c>
      <c r="L28" s="27">
        <f t="shared" si="0"/>
        <v>0.31444645024252033</v>
      </c>
    </row>
    <row r="29" spans="1:12">
      <c r="A29" s="21" t="s">
        <v>49</v>
      </c>
      <c r="B29" s="22" t="s">
        <v>50</v>
      </c>
      <c r="C29" s="30"/>
      <c r="D29" s="29">
        <v>0.83053283113372556</v>
      </c>
      <c r="E29" s="22"/>
      <c r="F29" s="24"/>
      <c r="G29" s="24"/>
      <c r="H29" s="22"/>
      <c r="I29" s="22"/>
      <c r="J29" s="26"/>
      <c r="K29" s="25">
        <f>'[1]Mājas kopā'!I72</f>
        <v>4.46</v>
      </c>
      <c r="L29" s="27">
        <f t="shared" si="0"/>
        <v>0.83053283113372556</v>
      </c>
    </row>
    <row r="30" spans="1:12">
      <c r="A30" s="21" t="s">
        <v>51</v>
      </c>
      <c r="B30" s="22" t="s">
        <v>52</v>
      </c>
      <c r="C30" s="30"/>
      <c r="D30" s="29">
        <v>0.84591723308627076</v>
      </c>
      <c r="E30" s="22"/>
      <c r="F30" s="24"/>
      <c r="G30" s="24"/>
      <c r="H30" s="22"/>
      <c r="I30" s="22"/>
      <c r="J30" s="26"/>
      <c r="K30" s="25">
        <f>'[1]Mājas kopā'!H72</f>
        <v>4.46</v>
      </c>
      <c r="L30" s="27">
        <f t="shared" si="0"/>
        <v>0.84591723308627076</v>
      </c>
    </row>
    <row r="31" spans="1:12">
      <c r="A31" s="21" t="s">
        <v>53</v>
      </c>
      <c r="B31" s="22" t="s">
        <v>54</v>
      </c>
      <c r="C31" s="30"/>
      <c r="D31" s="29">
        <v>0.8820624101724841</v>
      </c>
      <c r="E31" s="22"/>
      <c r="F31" s="24"/>
      <c r="G31" s="24"/>
      <c r="H31" s="22"/>
      <c r="I31" s="22"/>
      <c r="J31" s="26"/>
      <c r="K31" s="25">
        <f>'[1]Mājas kopā'!K72</f>
        <v>4.46</v>
      </c>
      <c r="L31" s="27">
        <f t="shared" si="0"/>
        <v>0.8820624101724841</v>
      </c>
    </row>
    <row r="32" spans="1:12">
      <c r="A32" s="21" t="s">
        <v>55</v>
      </c>
      <c r="B32" s="22" t="s">
        <v>56</v>
      </c>
      <c r="C32" s="30"/>
      <c r="D32" s="29">
        <v>0.9945453490361208</v>
      </c>
      <c r="E32" s="22"/>
      <c r="F32" s="24"/>
      <c r="G32" s="24"/>
      <c r="H32" s="22"/>
      <c r="I32" s="22"/>
      <c r="J32" s="26"/>
      <c r="K32" s="25">
        <f>'[1]Mājas kopā'!L72</f>
        <v>4.46</v>
      </c>
      <c r="L32" s="27">
        <f t="shared" si="0"/>
        <v>0.9945453490361208</v>
      </c>
    </row>
    <row r="33" spans="1:12">
      <c r="A33" s="21" t="s">
        <v>57</v>
      </c>
      <c r="B33" s="22" t="s">
        <v>58</v>
      </c>
      <c r="C33" s="28" t="s">
        <v>22</v>
      </c>
      <c r="D33" s="29">
        <v>0.35984071616050439</v>
      </c>
      <c r="E33" s="22"/>
      <c r="F33" s="24"/>
      <c r="G33" s="24"/>
      <c r="H33" s="22"/>
      <c r="I33" s="22"/>
      <c r="J33" s="26"/>
      <c r="K33" s="25">
        <f>'[1]Mājas kopā'!M72</f>
        <v>4.46</v>
      </c>
      <c r="L33" s="27">
        <f t="shared" si="0"/>
        <v>0.35984071616050439</v>
      </c>
    </row>
    <row r="34" spans="1:12">
      <c r="A34" s="21" t="s">
        <v>59</v>
      </c>
      <c r="B34" s="22" t="s">
        <v>60</v>
      </c>
      <c r="C34" s="30"/>
      <c r="D34" s="29">
        <v>0.68692404144671826</v>
      </c>
      <c r="E34" s="22"/>
      <c r="F34" s="24"/>
      <c r="G34" s="24"/>
      <c r="H34" s="22"/>
      <c r="I34" s="22"/>
      <c r="J34" s="26"/>
      <c r="K34" s="25">
        <f>'[1]Mājas kopā'!V72</f>
        <v>4.46</v>
      </c>
      <c r="L34" s="27">
        <f t="shared" si="0"/>
        <v>0.68692404144671826</v>
      </c>
    </row>
    <row r="35" spans="1:12">
      <c r="A35" s="21" t="s">
        <v>61</v>
      </c>
      <c r="B35" s="22" t="s">
        <v>62</v>
      </c>
      <c r="C35" s="28" t="s">
        <v>22</v>
      </c>
      <c r="D35" s="29">
        <v>0.43051866698427027</v>
      </c>
      <c r="E35" s="22"/>
      <c r="F35" s="24"/>
      <c r="G35" s="24"/>
      <c r="H35" s="22"/>
      <c r="I35" s="22"/>
      <c r="J35" s="26"/>
      <c r="K35" s="25">
        <f>'[1]Mājas kopā'!E96</f>
        <v>4.46</v>
      </c>
      <c r="L35" s="27">
        <f t="shared" si="0"/>
        <v>0.43051866698427027</v>
      </c>
    </row>
    <row r="36" spans="1:12">
      <c r="A36" s="21" t="s">
        <v>63</v>
      </c>
      <c r="B36" s="12" t="s">
        <v>64</v>
      </c>
      <c r="C36" s="28" t="s">
        <v>22</v>
      </c>
      <c r="D36" s="29">
        <v>0.36994088667141295</v>
      </c>
      <c r="E36" s="22"/>
      <c r="F36" s="24"/>
      <c r="G36" s="24"/>
      <c r="H36" s="22"/>
      <c r="I36" s="24"/>
      <c r="J36" s="26"/>
      <c r="K36" s="25">
        <f>'[1]Mājas kopā'!J72</f>
        <v>4.46</v>
      </c>
      <c r="L36" s="27">
        <f t="shared" si="0"/>
        <v>0.36994088667141295</v>
      </c>
    </row>
    <row r="37" spans="1:12">
      <c r="A37" s="21" t="s">
        <v>65</v>
      </c>
      <c r="B37" s="22" t="s">
        <v>66</v>
      </c>
      <c r="C37" s="28" t="s">
        <v>22</v>
      </c>
      <c r="D37" s="29">
        <v>0.57802590606751125</v>
      </c>
      <c r="E37" s="22"/>
      <c r="F37" s="24"/>
      <c r="G37" s="24"/>
      <c r="H37" s="22"/>
      <c r="I37" s="22"/>
      <c r="J37" s="26"/>
      <c r="K37" s="25">
        <f>'[1]Mājas kopā'!U96</f>
        <v>0</v>
      </c>
      <c r="L37" s="27">
        <f t="shared" si="0"/>
        <v>0.57802590606751125</v>
      </c>
    </row>
    <row r="38" spans="1:12">
      <c r="A38" s="21" t="s">
        <v>67</v>
      </c>
      <c r="B38" s="22" t="s">
        <v>68</v>
      </c>
      <c r="C38" s="30" t="s">
        <v>33</v>
      </c>
      <c r="D38" s="29">
        <v>1.1865916913163894</v>
      </c>
      <c r="E38" s="22"/>
      <c r="F38" s="24"/>
      <c r="G38" s="24"/>
      <c r="H38" s="22"/>
      <c r="I38" s="22"/>
      <c r="J38" s="26"/>
      <c r="K38" s="25">
        <f>'[1]Mājas kopā'!X96</f>
        <v>2.23</v>
      </c>
      <c r="L38" s="27">
        <f t="shared" si="0"/>
        <v>1.1865916913163894</v>
      </c>
    </row>
    <row r="39" spans="1:12">
      <c r="A39" s="21" t="s">
        <v>69</v>
      </c>
      <c r="B39" s="22" t="s">
        <v>70</v>
      </c>
      <c r="C39" s="28" t="s">
        <v>27</v>
      </c>
      <c r="D39" s="29">
        <v>0.71196712150249142</v>
      </c>
      <c r="E39" s="22"/>
      <c r="F39" s="24"/>
      <c r="G39" s="24"/>
      <c r="H39" s="22"/>
      <c r="I39" s="22"/>
      <c r="J39" s="26"/>
      <c r="K39" s="25">
        <f>'[1]Mājas kopā'!H96</f>
        <v>2.23</v>
      </c>
      <c r="L39" s="27">
        <f t="shared" si="0"/>
        <v>0.71196712150249142</v>
      </c>
    </row>
    <row r="40" spans="1:12">
      <c r="A40" s="21" t="s">
        <v>71</v>
      </c>
      <c r="B40" s="22" t="s">
        <v>72</v>
      </c>
      <c r="C40" s="30"/>
      <c r="D40" s="29">
        <v>0.90611776300035474</v>
      </c>
      <c r="E40" s="22"/>
      <c r="F40" s="24"/>
      <c r="G40" s="24"/>
      <c r="H40" s="22"/>
      <c r="I40" s="22"/>
      <c r="J40" s="26"/>
      <c r="K40" s="25">
        <f>'[1]Mājas kopā'!Y96</f>
        <v>4.46</v>
      </c>
      <c r="L40" s="27">
        <f t="shared" si="0"/>
        <v>0.90611776300035474</v>
      </c>
    </row>
    <row r="41" spans="1:12">
      <c r="A41" s="21" t="s">
        <v>73</v>
      </c>
      <c r="B41" s="22" t="s">
        <v>74</v>
      </c>
      <c r="C41" s="28" t="s">
        <v>22</v>
      </c>
      <c r="D41" s="29">
        <v>0.60300249886587154</v>
      </c>
      <c r="E41" s="22"/>
      <c r="F41" s="24"/>
      <c r="G41" s="24"/>
      <c r="H41" s="22"/>
      <c r="I41" s="22"/>
      <c r="J41" s="26"/>
      <c r="K41" s="25">
        <f>'[1]Mājas kopā'!Z72</f>
        <v>4.46</v>
      </c>
      <c r="L41" s="27">
        <f t="shared" si="0"/>
        <v>0.60300249886587154</v>
      </c>
    </row>
    <row r="42" spans="1:12">
      <c r="A42" s="21" t="s">
        <v>75</v>
      </c>
      <c r="B42" s="22" t="s">
        <v>76</v>
      </c>
      <c r="C42" s="28" t="s">
        <v>22</v>
      </c>
      <c r="D42" s="29">
        <v>0.47608016512097262</v>
      </c>
      <c r="E42" s="22"/>
      <c r="F42" s="24"/>
      <c r="G42" s="24"/>
      <c r="H42" s="22"/>
      <c r="I42" s="22"/>
      <c r="J42" s="26"/>
      <c r="K42" s="25">
        <f>'[1]Mājas kopā'!AB72</f>
        <v>4.46</v>
      </c>
      <c r="L42" s="27">
        <f t="shared" si="0"/>
        <v>0.47608016512097262</v>
      </c>
    </row>
    <row r="43" spans="1:12">
      <c r="A43" s="21" t="s">
        <v>77</v>
      </c>
      <c r="B43" s="22" t="s">
        <v>78</v>
      </c>
      <c r="C43" s="28" t="s">
        <v>22</v>
      </c>
      <c r="D43" s="29">
        <v>0.69225238719341187</v>
      </c>
      <c r="E43" s="22"/>
      <c r="F43" s="24"/>
      <c r="G43" s="24"/>
      <c r="H43" s="22"/>
      <c r="I43" s="22"/>
      <c r="J43" s="26"/>
      <c r="K43" s="25">
        <f>'[1]Mājas kopā'!M96</f>
        <v>0</v>
      </c>
      <c r="L43" s="27">
        <f t="shared" si="0"/>
        <v>0.69225238719341187</v>
      </c>
    </row>
    <row r="44" spans="1:12">
      <c r="A44" s="21" t="s">
        <v>79</v>
      </c>
      <c r="B44" s="22" t="s">
        <v>80</v>
      </c>
      <c r="C44" s="30"/>
      <c r="D44" s="29">
        <v>0.94838821547942442</v>
      </c>
      <c r="E44" s="22"/>
      <c r="F44" s="24"/>
      <c r="G44" s="24"/>
      <c r="H44" s="22"/>
      <c r="I44" s="22"/>
      <c r="J44" s="26"/>
      <c r="K44" s="25">
        <f>'[1]Mājas kopā'!U72</f>
        <v>4.46</v>
      </c>
      <c r="L44" s="27">
        <f t="shared" si="0"/>
        <v>0.94838821547942442</v>
      </c>
    </row>
    <row r="45" spans="1:12">
      <c r="A45" s="21" t="s">
        <v>81</v>
      </c>
      <c r="B45" s="22" t="s">
        <v>82</v>
      </c>
      <c r="C45" s="30"/>
      <c r="D45" s="29">
        <v>0.99148682952338318</v>
      </c>
      <c r="E45" s="22"/>
      <c r="F45" s="24"/>
      <c r="G45" s="24"/>
      <c r="H45" s="22"/>
      <c r="I45" s="22"/>
      <c r="J45" s="26"/>
      <c r="K45" s="25">
        <f>'[1]Mājas kopā'!J96</f>
        <v>4.46</v>
      </c>
      <c r="L45" s="27">
        <f t="shared" si="0"/>
        <v>0.99148682952338318</v>
      </c>
    </row>
    <row r="46" spans="1:12">
      <c r="A46" s="21" t="s">
        <v>83</v>
      </c>
      <c r="B46" s="22" t="s">
        <v>84</v>
      </c>
      <c r="C46" s="30" t="s">
        <v>33</v>
      </c>
      <c r="D46" s="29">
        <v>0.75139088336214233</v>
      </c>
      <c r="E46" s="22"/>
      <c r="F46" s="24"/>
      <c r="G46" s="24"/>
      <c r="H46" s="22"/>
      <c r="I46" s="22"/>
      <c r="J46" s="26"/>
      <c r="K46" s="25">
        <f>'[1]Mājas kopā'!K96</f>
        <v>2.23</v>
      </c>
      <c r="L46" s="27">
        <f t="shared" si="0"/>
        <v>0.75139088336214233</v>
      </c>
    </row>
    <row r="47" spans="1:12">
      <c r="A47" s="21" t="s">
        <v>85</v>
      </c>
      <c r="B47" s="22" t="s">
        <v>86</v>
      </c>
      <c r="C47" s="30"/>
      <c r="D47" s="29">
        <v>0.80314618406404403</v>
      </c>
      <c r="E47" s="22"/>
      <c r="F47" s="24"/>
      <c r="G47" s="24"/>
      <c r="H47" s="22"/>
      <c r="I47" s="22"/>
      <c r="J47" s="26"/>
      <c r="K47" s="25">
        <f>'[1]Mājas kopā'!W22</f>
        <v>4.46</v>
      </c>
      <c r="L47" s="27">
        <f t="shared" si="0"/>
        <v>0.80314618406404403</v>
      </c>
    </row>
    <row r="48" spans="1:12">
      <c r="A48" s="21" t="s">
        <v>87</v>
      </c>
      <c r="B48" s="22" t="s">
        <v>88</v>
      </c>
      <c r="C48" s="28" t="s">
        <v>22</v>
      </c>
      <c r="D48" s="29">
        <v>0.36987515531160525</v>
      </c>
      <c r="E48" s="22"/>
      <c r="F48" s="24"/>
      <c r="G48" s="24"/>
      <c r="H48" s="22"/>
      <c r="I48" s="22"/>
      <c r="J48" s="26"/>
      <c r="K48" s="25">
        <f>'[1]Mājas kopā'!X22</f>
        <v>4.46</v>
      </c>
      <c r="L48" s="27">
        <f t="shared" si="0"/>
        <v>0.36987515531160525</v>
      </c>
    </row>
    <row r="49" spans="1:12">
      <c r="A49" s="21" t="s">
        <v>89</v>
      </c>
      <c r="B49" s="22" t="s">
        <v>90</v>
      </c>
      <c r="C49" s="28" t="s">
        <v>22</v>
      </c>
      <c r="D49" s="29">
        <v>0.45263726776715557</v>
      </c>
      <c r="E49" s="22"/>
      <c r="F49" s="24"/>
      <c r="G49" s="24"/>
      <c r="H49" s="22"/>
      <c r="I49" s="22"/>
      <c r="J49" s="26"/>
      <c r="K49" s="25">
        <f>'[1]Mājas kopā'!Y22</f>
        <v>4.46</v>
      </c>
      <c r="L49" s="27">
        <f t="shared" si="0"/>
        <v>0.45263726776715557</v>
      </c>
    </row>
    <row r="50" spans="1:12">
      <c r="A50" s="21" t="s">
        <v>91</v>
      </c>
      <c r="B50" s="22" t="s">
        <v>92</v>
      </c>
      <c r="C50" s="30"/>
      <c r="D50" s="29">
        <v>0.80010291235648234</v>
      </c>
      <c r="E50" s="22"/>
      <c r="F50" s="24"/>
      <c r="G50" s="24"/>
      <c r="H50" s="22"/>
      <c r="I50" s="22"/>
      <c r="J50" s="26"/>
      <c r="K50" s="25">
        <f>'[1]Mājas kopā'!G46</f>
        <v>4.46</v>
      </c>
      <c r="L50" s="27">
        <f t="shared" si="0"/>
        <v>0.80010291235648234</v>
      </c>
    </row>
    <row r="51" spans="1:12">
      <c r="A51" s="21" t="s">
        <v>93</v>
      </c>
      <c r="B51" s="22" t="s">
        <v>94</v>
      </c>
      <c r="C51" s="30"/>
      <c r="D51" s="29">
        <v>0.64327125457873713</v>
      </c>
      <c r="E51" s="22"/>
      <c r="F51" s="24"/>
      <c r="G51" s="24"/>
      <c r="H51" s="22"/>
      <c r="I51" s="22"/>
      <c r="J51" s="26"/>
      <c r="K51" s="25">
        <f>'[1]Mājas kopā'!F96</f>
        <v>4.46</v>
      </c>
      <c r="L51" s="27">
        <f t="shared" si="0"/>
        <v>0.64327125457873713</v>
      </c>
    </row>
    <row r="52" spans="1:12">
      <c r="A52" s="21" t="s">
        <v>95</v>
      </c>
      <c r="B52" s="32" t="s">
        <v>96</v>
      </c>
      <c r="C52" s="28" t="s">
        <v>22</v>
      </c>
      <c r="D52" s="29">
        <v>0.40732033852339977</v>
      </c>
      <c r="E52" s="22"/>
      <c r="F52" s="33"/>
      <c r="G52" s="24"/>
      <c r="H52" s="22"/>
      <c r="I52" s="34"/>
      <c r="J52" s="26"/>
      <c r="K52" s="25">
        <f>'[1]Mājas kopā'!J46</f>
        <v>4.46</v>
      </c>
      <c r="L52" s="27">
        <f t="shared" si="0"/>
        <v>0.40732033852339977</v>
      </c>
    </row>
    <row r="53" spans="1:12">
      <c r="A53" s="21" t="s">
        <v>97</v>
      </c>
      <c r="B53" s="22" t="s">
        <v>98</v>
      </c>
      <c r="C53" s="28" t="s">
        <v>22</v>
      </c>
      <c r="D53" s="35">
        <v>0.40178329352105163</v>
      </c>
      <c r="E53" s="22"/>
      <c r="F53" s="24"/>
      <c r="G53" s="24"/>
      <c r="H53" s="22"/>
      <c r="I53" s="22"/>
      <c r="J53" s="26"/>
      <c r="K53" s="25">
        <f>'[1]Mājas kopā'!Z22</f>
        <v>4.46</v>
      </c>
      <c r="L53" s="27">
        <f t="shared" si="0"/>
        <v>0.40178329352105163</v>
      </c>
    </row>
    <row r="54" spans="1:12">
      <c r="A54" s="36" t="s">
        <v>99</v>
      </c>
      <c r="B54" s="22" t="s">
        <v>100</v>
      </c>
      <c r="C54" s="30"/>
      <c r="D54" s="35">
        <v>1.0067451195037425</v>
      </c>
      <c r="E54" s="22"/>
      <c r="F54" s="24"/>
      <c r="G54" s="24"/>
      <c r="H54" s="22"/>
      <c r="I54" s="22"/>
      <c r="J54" s="26"/>
      <c r="K54" s="25">
        <f>'[1]Mājas kopā'!Z96</f>
        <v>0</v>
      </c>
      <c r="L54" s="27">
        <f t="shared" si="0"/>
        <v>1.0067451195037425</v>
      </c>
    </row>
    <row r="55" spans="1:12">
      <c r="A55" s="21" t="s">
        <v>101</v>
      </c>
      <c r="B55" s="34" t="s">
        <v>102</v>
      </c>
      <c r="C55" s="37"/>
      <c r="D55" s="38">
        <v>0.73584680441253725</v>
      </c>
      <c r="E55" s="22"/>
      <c r="F55" s="33"/>
      <c r="G55" s="24"/>
      <c r="H55" s="22"/>
      <c r="I55" s="34"/>
      <c r="J55" s="26"/>
      <c r="K55" s="25">
        <f>'[1]Mājas kopā'!K46</f>
        <v>4.46</v>
      </c>
      <c r="L55" s="27">
        <f t="shared" si="0"/>
        <v>0.73584680441253725</v>
      </c>
    </row>
    <row r="56" spans="1:12">
      <c r="A56" s="21" t="s">
        <v>103</v>
      </c>
      <c r="B56" s="22" t="s">
        <v>104</v>
      </c>
      <c r="C56" s="30" t="s">
        <v>33</v>
      </c>
      <c r="D56" s="29">
        <v>0.84601558260556531</v>
      </c>
      <c r="E56" s="22"/>
      <c r="F56" s="24"/>
      <c r="G56" s="24"/>
      <c r="H56" s="22"/>
      <c r="I56" s="22"/>
      <c r="J56" s="26"/>
      <c r="K56" s="39">
        <f>'[1]Mājas kopā'!AB22</f>
        <v>2.23</v>
      </c>
      <c r="L56" s="27">
        <f t="shared" si="0"/>
        <v>0.84601558260556531</v>
      </c>
    </row>
    <row r="57" spans="1:12">
      <c r="A57" s="21" t="s">
        <v>105</v>
      </c>
      <c r="B57" s="40" t="s">
        <v>106</v>
      </c>
      <c r="C57" s="23"/>
      <c r="D57" s="29">
        <v>0.84227482401457265</v>
      </c>
      <c r="E57" s="22"/>
      <c r="F57" s="24"/>
      <c r="G57" s="24"/>
      <c r="H57" s="22"/>
      <c r="I57" s="22"/>
      <c r="J57" s="26"/>
      <c r="K57" s="25">
        <f>'[1]Mājas kopā'!M46</f>
        <v>4.46</v>
      </c>
      <c r="L57" s="27">
        <f t="shared" si="0"/>
        <v>0.84227482401457265</v>
      </c>
    </row>
    <row r="58" spans="1:12">
      <c r="A58" s="36" t="s">
        <v>107</v>
      </c>
      <c r="B58" s="40" t="s">
        <v>108</v>
      </c>
      <c r="C58" s="23"/>
      <c r="D58" s="29">
        <v>0.74608066971080678</v>
      </c>
      <c r="E58" s="22"/>
      <c r="F58" s="24"/>
      <c r="G58" s="24"/>
      <c r="H58" s="22"/>
      <c r="I58" s="22"/>
      <c r="J58" s="26"/>
      <c r="K58" s="25">
        <f>'[1]Mājas kopā'!G96</f>
        <v>0</v>
      </c>
      <c r="L58" s="27">
        <f t="shared" si="0"/>
        <v>0.74608066971080678</v>
      </c>
    </row>
    <row r="59" spans="1:12">
      <c r="A59" s="41" t="s">
        <v>109</v>
      </c>
      <c r="B59" s="40" t="s">
        <v>110</v>
      </c>
      <c r="C59" s="23"/>
      <c r="D59" s="29">
        <v>0.89639176960141298</v>
      </c>
      <c r="E59" s="22"/>
      <c r="F59" s="24"/>
      <c r="G59" s="24"/>
      <c r="H59" s="22"/>
      <c r="I59" s="22"/>
      <c r="J59" s="26"/>
      <c r="K59" s="25">
        <f>'[1]Mājas kopā'!I96</f>
        <v>4.46</v>
      </c>
      <c r="L59" s="27">
        <f t="shared" si="0"/>
        <v>0.89639176960141298</v>
      </c>
    </row>
    <row r="60" spans="1:12">
      <c r="A60" s="41" t="s">
        <v>111</v>
      </c>
      <c r="B60" s="40" t="s">
        <v>112</v>
      </c>
      <c r="C60" s="28" t="s">
        <v>22</v>
      </c>
      <c r="D60" s="29">
        <v>0.55449617756821312</v>
      </c>
      <c r="E60" s="22"/>
      <c r="F60" s="24"/>
      <c r="G60" s="24"/>
      <c r="H60" s="22"/>
      <c r="I60" s="22"/>
      <c r="J60" s="26"/>
      <c r="K60" s="25">
        <f>'[1]Mājas kopā'!N22</f>
        <v>4.46</v>
      </c>
      <c r="L60" s="27">
        <f t="shared" si="0"/>
        <v>0.55449617756821312</v>
      </c>
    </row>
    <row r="61" spans="1:12">
      <c r="A61" s="41" t="s">
        <v>113</v>
      </c>
      <c r="B61" s="40" t="s">
        <v>114</v>
      </c>
      <c r="C61" s="28" t="s">
        <v>22</v>
      </c>
      <c r="D61" s="29">
        <v>0.48793080330309019</v>
      </c>
      <c r="E61" s="22"/>
      <c r="F61" s="24"/>
      <c r="G61" s="24"/>
      <c r="H61" s="22"/>
      <c r="I61" s="22"/>
      <c r="J61" s="26"/>
      <c r="K61" s="25">
        <f>'[1]Mājas kopā'!E22</f>
        <v>4.46</v>
      </c>
      <c r="L61" s="27">
        <f t="shared" si="0"/>
        <v>0.48793080330309019</v>
      </c>
    </row>
    <row r="62" spans="1:12">
      <c r="A62" s="41" t="s">
        <v>115</v>
      </c>
      <c r="B62" s="40" t="s">
        <v>116</v>
      </c>
      <c r="C62" s="23"/>
      <c r="D62" s="29">
        <v>0.63086495527910591</v>
      </c>
      <c r="E62" s="22"/>
      <c r="F62" s="24"/>
      <c r="G62" s="24"/>
      <c r="H62" s="22"/>
      <c r="I62" s="22"/>
      <c r="J62" s="26"/>
      <c r="K62" s="25">
        <f>'[1]Mājas kopā'!AA22</f>
        <v>4.46</v>
      </c>
      <c r="L62" s="27">
        <f t="shared" si="0"/>
        <v>0.63086495527910591</v>
      </c>
    </row>
    <row r="63" spans="1:12">
      <c r="A63" s="41" t="s">
        <v>117</v>
      </c>
      <c r="B63" s="40" t="s">
        <v>118</v>
      </c>
      <c r="C63" s="23"/>
      <c r="D63" s="29">
        <v>0.44268268077602169</v>
      </c>
      <c r="E63" s="22"/>
      <c r="F63" s="24"/>
      <c r="G63" s="24"/>
      <c r="H63" s="22"/>
      <c r="I63" s="22"/>
      <c r="J63" s="26"/>
      <c r="K63" s="25">
        <f>'[1]Mājas kopā'!K22</f>
        <v>4.46</v>
      </c>
      <c r="L63" s="27">
        <f t="shared" si="0"/>
        <v>0.44268268077602169</v>
      </c>
    </row>
    <row r="64" spans="1:12">
      <c r="A64" s="41" t="s">
        <v>119</v>
      </c>
      <c r="B64" s="40" t="s">
        <v>120</v>
      </c>
      <c r="C64" s="23"/>
      <c r="D64" s="29">
        <v>0.91096803906606905</v>
      </c>
      <c r="E64" s="22"/>
      <c r="F64" s="24"/>
      <c r="G64" s="24"/>
      <c r="H64" s="22"/>
      <c r="I64" s="22"/>
      <c r="J64" s="26"/>
      <c r="K64" s="25">
        <f>'[1]Mājas kopā'!L22</f>
        <v>4.46</v>
      </c>
      <c r="L64" s="27">
        <f t="shared" si="0"/>
        <v>0.91096803906606905</v>
      </c>
    </row>
    <row r="65" spans="1:12">
      <c r="A65" s="41" t="s">
        <v>121</v>
      </c>
      <c r="B65" s="32" t="s">
        <v>122</v>
      </c>
      <c r="C65" s="30" t="s">
        <v>33</v>
      </c>
      <c r="D65" s="38">
        <v>0.85676208890031247</v>
      </c>
      <c r="E65" s="22"/>
      <c r="F65" s="33"/>
      <c r="G65" s="24"/>
      <c r="H65" s="22"/>
      <c r="I65" s="34"/>
      <c r="J65" s="26"/>
      <c r="K65" s="25">
        <f>'[1]Mājas kopā'!AC22</f>
        <v>2.23</v>
      </c>
      <c r="L65" s="27">
        <f t="shared" si="0"/>
        <v>0.85676208890031247</v>
      </c>
    </row>
    <row r="66" spans="1:12">
      <c r="A66" s="41" t="s">
        <v>123</v>
      </c>
      <c r="B66" s="22" t="s">
        <v>124</v>
      </c>
      <c r="C66" s="30"/>
      <c r="D66" s="29">
        <v>0.73926686217009263</v>
      </c>
      <c r="E66" s="22"/>
      <c r="F66" s="24"/>
      <c r="G66" s="24"/>
      <c r="H66" s="22"/>
      <c r="I66" s="22"/>
      <c r="J66" s="26"/>
      <c r="K66" s="25">
        <f>'[1]Mājas kopā'!AA96</f>
        <v>0</v>
      </c>
      <c r="L66" s="27">
        <f t="shared" si="0"/>
        <v>0.73926686217009263</v>
      </c>
    </row>
    <row r="67" spans="1:12" ht="1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" thickBot="1">
      <c r="A68" s="46"/>
      <c r="B68" s="47" t="s">
        <v>125</v>
      </c>
      <c r="C68" s="48"/>
      <c r="D68" s="49">
        <f>AVERAGE(D6:D66)</f>
        <v>0.68057422100021803</v>
      </c>
      <c r="E68" s="49"/>
      <c r="F68" s="49"/>
      <c r="G68" s="49"/>
      <c r="H68" s="49"/>
      <c r="I68" s="49"/>
      <c r="J68" s="49"/>
      <c r="K68" s="49">
        <f>AVERAGE(K6:K66)</f>
        <v>3.8385245901639351</v>
      </c>
      <c r="L68" s="50">
        <f>AVERAGE(D68:J68)</f>
        <v>0.68057422100021803</v>
      </c>
    </row>
    <row r="71" spans="1:12" ht="15" thickBot="1">
      <c r="B71" s="51" t="s">
        <v>126</v>
      </c>
      <c r="F71" t="s">
        <v>127</v>
      </c>
    </row>
    <row r="72" spans="1:12" ht="15" thickBot="1">
      <c r="A72" s="52"/>
      <c r="B72" s="53" t="s">
        <v>128</v>
      </c>
      <c r="C72" s="54" t="s">
        <v>33</v>
      </c>
      <c r="D72" s="55">
        <v>0.88889625108980008</v>
      </c>
      <c r="E72" s="55"/>
      <c r="F72" s="55"/>
      <c r="G72" s="55"/>
      <c r="H72" s="55"/>
      <c r="I72" s="55"/>
      <c r="J72" s="55"/>
      <c r="K72" s="56">
        <f>[1]Umurga!E34</f>
        <v>0</v>
      </c>
      <c r="L72" s="57">
        <f>AVERAGE(D72:J72)</f>
        <v>0.88889625108980008</v>
      </c>
    </row>
    <row r="73" spans="1:12" ht="15" thickBot="1">
      <c r="A73" s="21"/>
      <c r="B73" s="22" t="s">
        <v>129</v>
      </c>
      <c r="C73" s="30" t="s">
        <v>33</v>
      </c>
      <c r="D73" s="58">
        <v>0.63028894977168937</v>
      </c>
      <c r="E73" s="58"/>
      <c r="F73" s="58"/>
      <c r="G73" s="58"/>
      <c r="H73" s="58"/>
      <c r="I73" s="58"/>
      <c r="J73" s="59"/>
      <c r="K73" s="60">
        <f>[1]Umurga!F34</f>
        <v>0</v>
      </c>
      <c r="L73" s="57">
        <f>AVERAGE(D73:J73)</f>
        <v>0.63028894977168937</v>
      </c>
    </row>
    <row r="74" spans="1:12" ht="15" thickBot="1">
      <c r="A74" s="21"/>
      <c r="B74" s="22" t="s">
        <v>130</v>
      </c>
      <c r="C74" s="12"/>
      <c r="D74" s="58">
        <v>1.7411348030357836</v>
      </c>
      <c r="E74" s="58"/>
      <c r="F74" s="58"/>
      <c r="G74" s="58"/>
      <c r="H74" s="58"/>
      <c r="I74" s="58"/>
      <c r="J74" s="58"/>
      <c r="K74" s="60">
        <f>[1]Umurga!G34</f>
        <v>0</v>
      </c>
      <c r="L74" s="61">
        <f>AVERAGE(D74:J74)</f>
        <v>1.7411348030357836</v>
      </c>
    </row>
    <row r="75" spans="1:12">
      <c r="A75" s="10"/>
      <c r="I75" s="60"/>
      <c r="L75" s="62"/>
    </row>
    <row r="76" spans="1:12">
      <c r="A76" s="10"/>
      <c r="F76" t="s">
        <v>131</v>
      </c>
      <c r="I76" s="60"/>
      <c r="L76" s="62"/>
    </row>
    <row r="77" spans="1:12">
      <c r="A77" s="21"/>
      <c r="B77" s="22" t="s">
        <v>128</v>
      </c>
      <c r="C77" s="12"/>
      <c r="D77" s="58">
        <v>9.7101333333333386</v>
      </c>
      <c r="E77" s="58"/>
      <c r="F77" s="58"/>
      <c r="G77" s="58"/>
      <c r="H77" s="58"/>
      <c r="I77" s="63"/>
      <c r="J77" s="58"/>
      <c r="K77" s="60">
        <f>[1]Umurga!E32</f>
        <v>0</v>
      </c>
      <c r="L77" s="62"/>
    </row>
    <row r="78" spans="1:12" ht="15" thickBot="1">
      <c r="A78" s="46"/>
      <c r="B78" s="47" t="s">
        <v>129</v>
      </c>
      <c r="C78" s="48"/>
      <c r="D78" s="64">
        <v>8.2162666666666642</v>
      </c>
      <c r="E78" s="64"/>
      <c r="F78" s="64"/>
      <c r="G78" s="64"/>
      <c r="H78" s="64"/>
      <c r="I78" s="65"/>
      <c r="J78" s="64"/>
      <c r="K78" s="66">
        <f>[1]Umurga!F32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2021-11-04T12:28:35Z</dcterms:created>
  <dcterms:modified xsi:type="dcterms:W3CDTF">2021-11-04T12:31:18Z</dcterms:modified>
</cp:coreProperties>
</file>