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0.2021\"/>
    </mc:Choice>
  </mc:AlternateContent>
  <xr:revisionPtr revIDLastSave="0" documentId="8_{117D5767-FF44-4274-9D90-02178DBA0140}" xr6:coauthVersionLast="47" xr6:coauthVersionMax="47" xr10:uidLastSave="{00000000-0000-0000-0000-000000000000}"/>
  <bookViews>
    <workbookView xWindow="-108" yWindow="-108" windowWidth="23256" windowHeight="12576" xr2:uid="{3B45F64E-5C15-45E4-AB2E-E88911420392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G68" i="1"/>
  <c r="F68" i="1"/>
  <c r="J68" i="1" s="1"/>
  <c r="E68" i="1"/>
  <c r="D68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<sst xmlns="http://schemas.openxmlformats.org/spreadsheetml/2006/main" count="160" uniqueCount="127">
  <si>
    <t>2020./2021.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</si>
  <si>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</si>
  <si>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</si>
  <si>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</si>
  <si>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</si>
  <si>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</si>
  <si>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</si>
  <si>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</si>
  <si>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</si>
  <si>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</si>
  <si>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</si>
  <si>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</si>
  <si>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31 diena</t>
  </si>
  <si>
    <t>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</si>
  <si>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</si>
  <si>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</si>
  <si>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</si>
  <si>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</si>
  <si>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</si>
  <si>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</si>
  <si>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</si>
  <si>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</si>
  <si>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</si>
  <si>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</si>
  <si>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</si>
  <si>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</si>
  <si>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</si>
  <si>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</si>
  <si>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</si>
  <si>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</si>
  <si>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</si>
  <si>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</si>
  <si>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</si>
  <si>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</si>
  <si>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</si>
  <si>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</si>
  <si>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</si>
  <si>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</si>
  <si>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</si>
  <si>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</si>
  <si>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</si>
  <si>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</si>
  <si>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</si>
  <si>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</si>
  <si>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</si>
  <si>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</si>
  <si>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</si>
  <si>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</si>
  <si>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</si>
  <si>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</si>
  <si>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</si>
  <si>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</si>
  <si>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</si>
  <si>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</si>
  <si>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</si>
  <si>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</si>
  <si>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</si>
  <si>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</si>
  <si>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</si>
  <si>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</si>
  <si>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</si>
  <si>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</si>
  <si>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</si>
  <si>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</si>
  <si>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</si>
  <si>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</si>
  <si>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</si>
  <si>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</si>
  <si>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</si>
  <si>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</si>
  <si>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</si>
  <si>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</si>
  <si>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</si>
  <si>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</si>
  <si>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</si>
  <si>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</si>
  <si>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</si>
  <si>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</si>
  <si>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</si>
  <si>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</si>
  <si>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</si>
  <si>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</si>
  <si>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</si>
  <si>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</si>
  <si>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</si>
  <si>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</si>
  <si>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</si>
  <si>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</si>
  <si>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</si>
  <si>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</si>
  <si>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</si>
  <si>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</si>
  <si>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</si>
  <si>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</si>
  <si>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</si>
  <si>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</si>
  <si>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</si>
  <si>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</si>
  <si>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</si>
  <si>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</si>
  <si>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</si>
  <si>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</si>
  <si>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</si>
  <si>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</si>
  <si>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</si>
  <si>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</si>
  <si>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</si>
  <si>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</si>
  <si>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</si>
  <si>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</si>
  <si>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</si>
  <si>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</si>
  <si>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</si>
  <si>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</si>
  <si>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</si>
  <si>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</si>
  <si>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</si>
  <si>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</si>
  <si>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</si>
  <si>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</si>
  <si>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</si>
  <si>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</si>
  <si>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Maksa par karstā ūdens uzsildīšanu mājās ar karstā ūdens cirkulācijas sistēmu 5,00 EUR par 1m3, t.sk. PVN 12 %</t>
  </si>
  <si>
    <t xml:space="preserve">Maksa par karstā ūdens uzsildīšanu mājās bez karstā ūdens cirkulācijas sistēmas (Cēsu 13 a un 15,  </t>
  </si>
  <si>
    <t xml:space="preserve"> Lauku 14 un 16, Rīgas 13, Zāles 5 un 7) 2,50 EUR par 1m3, t.sk. PVN 12 %</t>
  </si>
  <si>
    <t>BC - bez K.ŪD.</t>
  </si>
  <si>
    <t>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</si>
</sst>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  <xf numFmtId="164" fontId="9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515CA4D-6E66-4B77-AA7E-8F6440E03969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0.2021.g.sezona/Atskaite%20SEP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SEPTEMBRIS SSK līdz pārb."/>
      <sheetName val="SEPTEMBRIS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>
        <row r="17">
          <cell r="E17">
            <v>10.800000000000182</v>
          </cell>
          <cell r="F17">
            <v>17.200000000000045</v>
          </cell>
          <cell r="G17">
            <v>23.599999999999909</v>
          </cell>
          <cell r="H17">
            <v>12.900000000000091</v>
          </cell>
          <cell r="I17">
            <v>9.7000000000000455</v>
          </cell>
          <cell r="J17">
            <v>12.300000000000182</v>
          </cell>
          <cell r="K17">
            <v>6.4000000000000909</v>
          </cell>
          <cell r="L17">
            <v>5.5999999999999091</v>
          </cell>
          <cell r="M17">
            <v>20.300000000000182</v>
          </cell>
          <cell r="N17">
            <v>10.100000000000023</v>
          </cell>
          <cell r="U17">
            <v>15.200000000000273</v>
          </cell>
          <cell r="V17">
            <v>23.200000000000728</v>
          </cell>
          <cell r="W17">
            <v>20.399999999999636</v>
          </cell>
          <cell r="X17">
            <v>14.5</v>
          </cell>
          <cell r="Y17">
            <v>14.45</v>
          </cell>
          <cell r="Z17">
            <v>9.7999999999997272</v>
          </cell>
          <cell r="AA17">
            <v>11.300000000000182</v>
          </cell>
          <cell r="AB17">
            <v>2.5</v>
          </cell>
          <cell r="AC17">
            <v>1.7000000000000455</v>
          </cell>
        </row>
        <row r="37">
          <cell r="E37">
            <v>5.8000000000000114</v>
          </cell>
          <cell r="F37">
            <v>8.8000000000001819</v>
          </cell>
          <cell r="G37">
            <v>6.0999999999999091</v>
          </cell>
          <cell r="J37">
            <v>12.400000000000091</v>
          </cell>
          <cell r="K37">
            <v>12.100000000000364</v>
          </cell>
          <cell r="L37">
            <v>2.2999999999999545</v>
          </cell>
          <cell r="M37">
            <v>14.100000000000364</v>
          </cell>
          <cell r="N37">
            <v>16.899999999999636</v>
          </cell>
        </row>
        <row r="59">
          <cell r="E59">
            <v>12.199999999999818</v>
          </cell>
          <cell r="F59">
            <v>10.199999999999818</v>
          </cell>
          <cell r="G59">
            <v>9.9000000000000909</v>
          </cell>
          <cell r="H59">
            <v>12.699999999999818</v>
          </cell>
          <cell r="I59">
            <v>11.299999999999955</v>
          </cell>
          <cell r="J59">
            <v>8.2000000000000455</v>
          </cell>
          <cell r="K59">
            <v>9.5</v>
          </cell>
          <cell r="L59">
            <v>10.200000000000273</v>
          </cell>
          <cell r="M59">
            <v>9.5</v>
          </cell>
          <cell r="N59">
            <v>6.5</v>
          </cell>
          <cell r="U59">
            <v>11.399999999999977</v>
          </cell>
          <cell r="V59">
            <v>7.8999999999996362</v>
          </cell>
          <cell r="W59">
            <v>11.199999999999818</v>
          </cell>
          <cell r="X59">
            <v>10.5</v>
          </cell>
          <cell r="Y59">
            <v>10</v>
          </cell>
          <cell r="Z59">
            <v>2.15</v>
          </cell>
          <cell r="AA59">
            <v>2.2999999999999545</v>
          </cell>
          <cell r="AB59">
            <v>2.2999999999999829</v>
          </cell>
          <cell r="AC59">
            <v>13</v>
          </cell>
        </row>
        <row r="79">
          <cell r="E79">
            <v>11.900000000000091</v>
          </cell>
          <cell r="F79">
            <v>1.8000000000000682</v>
          </cell>
          <cell r="H79">
            <v>1.1999999999998181</v>
          </cell>
          <cell r="I79">
            <v>9.0999999999999091</v>
          </cell>
          <cell r="J79">
            <v>2.6999999999999886</v>
          </cell>
          <cell r="K79">
            <v>2.5</v>
          </cell>
          <cell r="L79">
            <v>2.59</v>
          </cell>
          <cell r="V79">
            <v>0.30000000000001137</v>
          </cell>
          <cell r="X79">
            <v>2</v>
          </cell>
          <cell r="Y79">
            <v>3.4000000000000909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AE67-45AF-453D-9E23-1A0CCB9E46E9}">
  <dimension ref="A1:J73"/>
  <sheetViews>
    <sheetView tabSelected="1" zoomScale="130" zoomScaleNormal="130" workbookViewId="0">
      <selection activeCell="L11" sqref="L11"/>
    </sheetView>
  </sheetViews>
  <sheetFormatPr defaultRowHeight="14.4"/>
  <cols>
    <col min="1" max="1" width="4.6640625" customWidth="1"/>
    <col min="2" max="2" width="15.33203125" customWidth="1"/>
    <col min="3" max="3" width="13.21875" customWidth="1"/>
    <col min="4" max="4" width="11" customWidth="1"/>
    <col min="8" max="8" width="10" customWidth="1"/>
    <col min="9" max="9" width="1.88671875" hidden="1" customWidth="1"/>
    <col min="10" max="10" width="12.109375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125</v>
      </c>
      <c r="D4" s="11" t="s">
        <v>12</v>
      </c>
      <c r="E4" s="11" t="s">
        <v>13</v>
      </c>
      <c r="F4" s="11" t="s">
        <v>12</v>
      </c>
      <c r="G4" s="11" t="s">
        <v>12</v>
      </c>
      <c r="H4" s="11" t="s">
        <v>13</v>
      </c>
      <c r="J4" s="12" t="s">
        <v>14</v>
      </c>
    </row>
    <row r="5" spans="1:10" ht="15" thickBot="1">
      <c r="A5" s="13"/>
      <c r="B5" s="14" t="s">
        <v>15</v>
      </c>
      <c r="C5" s="15" t="s">
        <v>126</v>
      </c>
      <c r="D5" s="16"/>
      <c r="E5" s="16"/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16</v>
      </c>
      <c r="C6" s="20"/>
      <c r="D6" s="21">
        <v>17.877693722222507</v>
      </c>
      <c r="E6" s="22">
        <v>14.159521833333335</v>
      </c>
      <c r="F6" s="21">
        <v>15.824560722222223</v>
      </c>
      <c r="G6" s="21">
        <v>15.203049944444237</v>
      </c>
      <c r="H6" s="22">
        <v>15.981105500000146</v>
      </c>
      <c r="I6" s="23">
        <f>'[1]Mājas kopā'!H17</f>
        <v>12.900000000000091</v>
      </c>
      <c r="J6" s="24">
        <f t="shared" ref="J6:J36" si="0">AVERAGE(D6:H6)</f>
        <v>15.809186344444489</v>
      </c>
    </row>
    <row r="7" spans="1:10">
      <c r="A7" s="18" t="str">
        <f>"2."</f>
        <v>2.</v>
      </c>
      <c r="B7" s="19" t="s">
        <v>17</v>
      </c>
      <c r="C7" s="25" t="s">
        <v>18</v>
      </c>
      <c r="D7" s="26">
        <v>7.8376461600001042</v>
      </c>
      <c r="E7" s="27">
        <v>3.4048956000001032</v>
      </c>
      <c r="F7" s="21">
        <v>2.778143840000002</v>
      </c>
      <c r="G7" s="21">
        <v>3.5801261599998999</v>
      </c>
      <c r="H7" s="27">
        <v>4.5640614400000006</v>
      </c>
      <c r="I7" s="23">
        <f>'[1]Mājas kopā'!N59</f>
        <v>6.5</v>
      </c>
      <c r="J7" s="24">
        <f t="shared" si="0"/>
        <v>4.4329746400000216</v>
      </c>
    </row>
    <row r="8" spans="1:10">
      <c r="A8" s="18" t="str">
        <f>"3."</f>
        <v>3.</v>
      </c>
      <c r="B8" s="19" t="s">
        <v>19</v>
      </c>
      <c r="C8" s="25" t="s">
        <v>18</v>
      </c>
      <c r="D8" s="26">
        <v>15.367474303030264</v>
      </c>
      <c r="E8" s="27">
        <v>12.031483303030305</v>
      </c>
      <c r="F8" s="21">
        <v>13.684582575757577</v>
      </c>
      <c r="G8" s="21">
        <v>11.868940424242464</v>
      </c>
      <c r="H8" s="27">
        <v>14.551874030302955</v>
      </c>
      <c r="I8" s="23">
        <f>'[1]Mājas kopā'!G17</f>
        <v>23.599999999999909</v>
      </c>
      <c r="J8" s="24">
        <f t="shared" si="0"/>
        <v>13.500870927272715</v>
      </c>
    </row>
    <row r="9" spans="1:10">
      <c r="A9" s="18" t="str">
        <f>"4."</f>
        <v>4.</v>
      </c>
      <c r="B9" s="19" t="s">
        <v>20</v>
      </c>
      <c r="C9" s="11"/>
      <c r="D9" s="26">
        <v>18.28826765384596</v>
      </c>
      <c r="E9" s="27">
        <v>12.07220226923077</v>
      </c>
      <c r="F9" s="21">
        <v>12.275921153846156</v>
      </c>
      <c r="G9" s="21">
        <v>11.19829026923072</v>
      </c>
      <c r="H9" s="27">
        <v>13.979036884615434</v>
      </c>
      <c r="I9" s="23">
        <f>'[1]Mājas kopā'!F17</f>
        <v>17.200000000000045</v>
      </c>
      <c r="J9" s="24">
        <f t="shared" si="0"/>
        <v>13.562743646153809</v>
      </c>
    </row>
    <row r="10" spans="1:10">
      <c r="A10" s="18" t="str">
        <f>"5."</f>
        <v>5.</v>
      </c>
      <c r="B10" s="19" t="s">
        <v>21</v>
      </c>
      <c r="C10" s="11"/>
      <c r="D10" s="26">
        <v>10.817683131579349</v>
      </c>
      <c r="E10" s="27">
        <v>8.0754304210522303</v>
      </c>
      <c r="F10" s="21">
        <v>7.6919145526315802</v>
      </c>
      <c r="G10" s="21">
        <v>10.319473684210527</v>
      </c>
      <c r="H10" s="27">
        <v>11.167365868421591</v>
      </c>
      <c r="I10" s="23">
        <f>'[1]Mājas kopā'!V17</f>
        <v>23.200000000000728</v>
      </c>
      <c r="J10" s="24">
        <f t="shared" si="0"/>
        <v>9.6143735315790551</v>
      </c>
    </row>
    <row r="11" spans="1:10">
      <c r="A11" s="18" t="str">
        <f>"6."</f>
        <v>6.</v>
      </c>
      <c r="B11" s="19" t="s">
        <v>22</v>
      </c>
      <c r="C11" s="25" t="s">
        <v>23</v>
      </c>
      <c r="D11" s="26">
        <v>3.6738934545454551</v>
      </c>
      <c r="E11" s="27">
        <v>0.92483927272727273</v>
      </c>
      <c r="F11" s="21">
        <v>0.10898436363642147</v>
      </c>
      <c r="G11" s="21">
        <v>0.61825709090897507</v>
      </c>
      <c r="H11" s="27">
        <v>0.10898436363642147</v>
      </c>
      <c r="I11" s="23">
        <f>'[1]Mājas kopā'!V79</f>
        <v>0.30000000000001137</v>
      </c>
      <c r="J11" s="24">
        <f t="shared" si="0"/>
        <v>1.0869917090909094</v>
      </c>
    </row>
    <row r="12" spans="1:10">
      <c r="A12" s="18" t="str">
        <f>"7."</f>
        <v>7.</v>
      </c>
      <c r="B12" s="19" t="s">
        <v>24</v>
      </c>
      <c r="C12" s="25" t="s">
        <v>18</v>
      </c>
      <c r="D12" s="26">
        <v>15.864397166667091</v>
      </c>
      <c r="E12" s="27">
        <v>13.039705374999896</v>
      </c>
      <c r="F12" s="21">
        <v>8.0201966666666689</v>
      </c>
      <c r="G12" s="21">
        <v>12.851921666666456</v>
      </c>
      <c r="H12" s="27">
        <v>13.832971916666985</v>
      </c>
      <c r="I12" s="23">
        <f>'[1]Mājas kopā'!U17</f>
        <v>15.200000000000273</v>
      </c>
      <c r="J12" s="24">
        <f t="shared" si="0"/>
        <v>12.72183855833342</v>
      </c>
    </row>
    <row r="13" spans="1:10">
      <c r="A13" s="18" t="str">
        <f>"8."</f>
        <v>8.</v>
      </c>
      <c r="B13" s="19" t="s">
        <v>25</v>
      </c>
      <c r="C13" s="25" t="s">
        <v>18</v>
      </c>
      <c r="D13" s="28">
        <v>4.2435149999995234</v>
      </c>
      <c r="E13" s="27">
        <v>4.1013642500001595</v>
      </c>
      <c r="F13" s="21">
        <v>3.4011142500000004</v>
      </c>
      <c r="G13" s="21">
        <v>3.5432650000001602</v>
      </c>
      <c r="H13" s="27">
        <v>3.827566499999683</v>
      </c>
      <c r="I13" s="23">
        <f>'[1]Mājas kopā'!L37</f>
        <v>2.2999999999999545</v>
      </c>
      <c r="J13" s="24">
        <f t="shared" si="0"/>
        <v>3.8233649999999053</v>
      </c>
    </row>
    <row r="14" spans="1:10">
      <c r="A14" s="18" t="str">
        <f>"9."</f>
        <v>9.</v>
      </c>
      <c r="B14" s="19" t="s">
        <v>26</v>
      </c>
      <c r="C14" s="11"/>
      <c r="D14" s="22">
        <v>12.428970666666986</v>
      </c>
      <c r="E14" s="27">
        <v>6.9217378333330162</v>
      </c>
      <c r="F14" s="21">
        <v>7.2938040000002138</v>
      </c>
      <c r="G14" s="21">
        <v>6.5496716666668791</v>
      </c>
      <c r="H14" s="27">
        <v>7.3885711666664555</v>
      </c>
      <c r="I14" s="23">
        <f>'[1]Mājas kopā'!AA59</f>
        <v>2.2999999999999545</v>
      </c>
      <c r="J14" s="24">
        <f t="shared" si="0"/>
        <v>8.1165510666667107</v>
      </c>
    </row>
    <row r="15" spans="1:10">
      <c r="A15" s="18" t="str">
        <f>"10."</f>
        <v>10.</v>
      </c>
      <c r="B15" s="19" t="s">
        <v>27</v>
      </c>
      <c r="C15" s="25" t="s">
        <v>18</v>
      </c>
      <c r="D15" s="26">
        <v>5.2254989166665613</v>
      </c>
      <c r="E15" s="27">
        <v>4.8736232916667737</v>
      </c>
      <c r="F15" s="21">
        <v>3.6639414166666668</v>
      </c>
      <c r="G15" s="21">
        <v>6.1692608541666152</v>
      </c>
      <c r="H15" s="27">
        <v>6.7299860416667734</v>
      </c>
      <c r="I15" s="23">
        <f>'[1]Mājas kopā'!M17</f>
        <v>20.300000000000182</v>
      </c>
      <c r="J15" s="24">
        <f t="shared" si="0"/>
        <v>5.3324621041666784</v>
      </c>
    </row>
    <row r="16" spans="1:10">
      <c r="A16" s="18" t="str">
        <f>"11."</f>
        <v>11.</v>
      </c>
      <c r="B16" s="19" t="s">
        <v>28</v>
      </c>
      <c r="C16" s="11" t="s">
        <v>29</v>
      </c>
      <c r="D16" s="26">
        <v>7.9834724444446339</v>
      </c>
      <c r="E16" s="27">
        <v>1.9262580740738851</v>
      </c>
      <c r="F16" s="21">
        <v>1.6764503703705589</v>
      </c>
      <c r="G16" s="21">
        <v>0.74402859259259224</v>
      </c>
      <c r="H16" s="27">
        <v>1.8229322962962959</v>
      </c>
      <c r="I16" s="23">
        <f>'[1]Mājas kopā'!L79</f>
        <v>2.59</v>
      </c>
      <c r="J16" s="24">
        <f t="shared" si="0"/>
        <v>2.8306283555555929</v>
      </c>
    </row>
    <row r="17" spans="1:10">
      <c r="A17" s="18" t="str">
        <f>"12."</f>
        <v>12.</v>
      </c>
      <c r="B17" s="19" t="s">
        <v>30</v>
      </c>
      <c r="C17" s="25" t="s">
        <v>18</v>
      </c>
      <c r="D17" s="26">
        <v>8.3809654666666678</v>
      </c>
      <c r="E17" s="27">
        <v>8.7544321333324273</v>
      </c>
      <c r="F17" s="21">
        <v>6.0654721333333352</v>
      </c>
      <c r="G17" s="21">
        <v>7.3363791999995467</v>
      </c>
      <c r="H17" s="27">
        <v>8.2817478222222238</v>
      </c>
      <c r="I17" s="23">
        <f>'[1]Mājas kopā'!Y59</f>
        <v>10</v>
      </c>
      <c r="J17" s="24">
        <f t="shared" si="0"/>
        <v>7.7637993511108405</v>
      </c>
    </row>
    <row r="18" spans="1:10">
      <c r="A18" s="18" t="str">
        <f>"13."</f>
        <v>13.</v>
      </c>
      <c r="B18" s="19" t="s">
        <v>31</v>
      </c>
      <c r="C18" s="11"/>
      <c r="D18" s="26">
        <v>15.961625818181819</v>
      </c>
      <c r="E18" s="27">
        <v>10.972280909091605</v>
      </c>
      <c r="F18" s="21">
        <v>5.0909448181803816</v>
      </c>
      <c r="G18" s="21">
        <v>9.1141993636356702</v>
      </c>
      <c r="H18" s="27">
        <v>10.564480772727274</v>
      </c>
      <c r="I18" s="23">
        <f>'[1]Mājas kopā'!AC59</f>
        <v>13</v>
      </c>
      <c r="J18" s="24">
        <f t="shared" si="0"/>
        <v>10.34070633636335</v>
      </c>
    </row>
    <row r="19" spans="1:10">
      <c r="A19" s="18" t="str">
        <f>"14."</f>
        <v>14.</v>
      </c>
      <c r="B19" s="19" t="s">
        <v>32</v>
      </c>
      <c r="C19" s="25" t="s">
        <v>18</v>
      </c>
      <c r="D19" s="26">
        <v>10.815987789473954</v>
      </c>
      <c r="E19" s="27">
        <v>11.375745526314986</v>
      </c>
      <c r="F19" s="21">
        <v>11.108618578947906</v>
      </c>
      <c r="G19" s="21">
        <v>10.668566736841839</v>
      </c>
      <c r="H19" s="27">
        <v>11.083114736842374</v>
      </c>
      <c r="I19" s="23">
        <f>'[1]Mājas kopā'!J17</f>
        <v>12.300000000000182</v>
      </c>
      <c r="J19" s="24">
        <f t="shared" si="0"/>
        <v>11.010406673684212</v>
      </c>
    </row>
    <row r="20" spans="1:10">
      <c r="A20" s="18" t="str">
        <f>"15."</f>
        <v>15.</v>
      </c>
      <c r="B20" s="19" t="s">
        <v>33</v>
      </c>
      <c r="C20" s="25" t="s">
        <v>18</v>
      </c>
      <c r="D20" s="26">
        <v>11.976142333333335</v>
      </c>
      <c r="E20" s="27">
        <v>7.9302534444438795</v>
      </c>
      <c r="F20" s="21">
        <v>7.2446308888888193</v>
      </c>
      <c r="G20" s="21">
        <v>7.5558531111111131</v>
      </c>
      <c r="H20" s="27">
        <v>11.105653777777814</v>
      </c>
      <c r="I20" s="23">
        <f>'[1]Mājas kopā'!E37</f>
        <v>5.8000000000000114</v>
      </c>
      <c r="J20" s="24">
        <f t="shared" si="0"/>
        <v>9.1625067111109928</v>
      </c>
    </row>
    <row r="21" spans="1:10">
      <c r="A21" s="18" t="str">
        <f>"16."</f>
        <v>16.</v>
      </c>
      <c r="B21" s="19" t="s">
        <v>34</v>
      </c>
      <c r="C21" s="25" t="s">
        <v>18</v>
      </c>
      <c r="D21" s="26">
        <v>5.7718339666666676</v>
      </c>
      <c r="E21" s="27">
        <v>3.5878942666665394</v>
      </c>
      <c r="F21" s="21">
        <v>3.1224614333332918</v>
      </c>
      <c r="G21" s="21">
        <v>3.6433540666668374</v>
      </c>
      <c r="H21" s="27">
        <v>5.4713800333331646</v>
      </c>
      <c r="I21" s="23">
        <f>'[1]Mājas kopā'!W59</f>
        <v>11.199999999999818</v>
      </c>
      <c r="J21" s="24">
        <f t="shared" si="0"/>
        <v>4.319384753333301</v>
      </c>
    </row>
    <row r="22" spans="1:10">
      <c r="A22" s="18" t="str">
        <f>"17."</f>
        <v>17.</v>
      </c>
      <c r="B22" s="19" t="s">
        <v>35</v>
      </c>
      <c r="C22" s="11"/>
      <c r="D22" s="26">
        <v>10.691859263157761</v>
      </c>
      <c r="E22" s="27">
        <v>9.0979428421049953</v>
      </c>
      <c r="F22" s="21">
        <v>8.5958267368425094</v>
      </c>
      <c r="G22" s="21">
        <v>8.7432477894732834</v>
      </c>
      <c r="H22" s="27">
        <v>10.661932789473685</v>
      </c>
      <c r="I22" s="23">
        <f>'[1]Mājas kopā'!X59</f>
        <v>10.5</v>
      </c>
      <c r="J22" s="24">
        <f t="shared" si="0"/>
        <v>9.5581618842104454</v>
      </c>
    </row>
    <row r="23" spans="1:10">
      <c r="A23" s="18" t="str">
        <f>"18."</f>
        <v>18.</v>
      </c>
      <c r="B23" s="19" t="s">
        <v>36</v>
      </c>
      <c r="C23" s="25" t="s">
        <v>18</v>
      </c>
      <c r="D23" s="26">
        <v>16.160110148147961</v>
      </c>
      <c r="E23" s="27">
        <v>13.796688592592689</v>
      </c>
      <c r="F23" s="21">
        <v>13.132125407407315</v>
      </c>
      <c r="G23" s="21">
        <v>13.255369407407503</v>
      </c>
      <c r="H23" s="27">
        <v>14.668733259259355</v>
      </c>
      <c r="I23" s="23">
        <f>'[1]Mājas kopā'!I17</f>
        <v>9.7000000000000455</v>
      </c>
      <c r="J23" s="24">
        <f t="shared" si="0"/>
        <v>14.202605362962965</v>
      </c>
    </row>
    <row r="24" spans="1:10">
      <c r="A24" s="18" t="str">
        <f>"19."</f>
        <v>19.</v>
      </c>
      <c r="B24" s="19" t="s">
        <v>37</v>
      </c>
      <c r="C24" s="25" t="s">
        <v>18</v>
      </c>
      <c r="D24" s="26">
        <v>13.808930000000393</v>
      </c>
      <c r="E24" s="27">
        <v>9.2907015384615406</v>
      </c>
      <c r="F24" s="21">
        <v>10.967423230769624</v>
      </c>
      <c r="G24" s="21">
        <v>10.923684538461147</v>
      </c>
      <c r="H24" s="27">
        <v>12.435147230769624</v>
      </c>
      <c r="I24" s="23">
        <f>'[1]Mājas kopā'!F37</f>
        <v>8.8000000000001819</v>
      </c>
      <c r="J24" s="24">
        <f t="shared" si="0"/>
        <v>11.485177307692465</v>
      </c>
    </row>
    <row r="25" spans="1:10">
      <c r="A25" s="18" t="str">
        <f>"20."</f>
        <v>20.</v>
      </c>
      <c r="B25" s="19" t="s">
        <v>38</v>
      </c>
      <c r="C25" s="25" t="s">
        <v>18</v>
      </c>
      <c r="D25" s="26">
        <v>13.444599928570339</v>
      </c>
      <c r="E25" s="27">
        <v>11.004628821428572</v>
      </c>
      <c r="F25" s="21">
        <v>10.762442357143586</v>
      </c>
      <c r="G25" s="21">
        <v>10.801556321428574</v>
      </c>
      <c r="H25" s="27">
        <v>11.962870928571066</v>
      </c>
      <c r="I25" s="23">
        <f>'[1]Mājas kopā'!N37</f>
        <v>16.899999999999636</v>
      </c>
      <c r="J25" s="24">
        <f t="shared" si="0"/>
        <v>11.595219671428428</v>
      </c>
    </row>
    <row r="26" spans="1:10">
      <c r="A26" s="18" t="s">
        <v>39</v>
      </c>
      <c r="B26" s="19" t="s">
        <v>40</v>
      </c>
      <c r="C26" s="11"/>
      <c r="D26" s="26">
        <v>13.086271999999775</v>
      </c>
      <c r="E26" s="27">
        <v>10.248298800000002</v>
      </c>
      <c r="F26" s="21">
        <v>9.7503432444443323</v>
      </c>
      <c r="G26" s="21">
        <v>9.9740497777781183</v>
      </c>
      <c r="H26" s="27">
        <v>11.218938666666443</v>
      </c>
      <c r="I26" s="23">
        <f>'[1]Mājas kopā'!E59</f>
        <v>12.199999999999818</v>
      </c>
      <c r="J26" s="24">
        <f t="shared" si="0"/>
        <v>10.855580497777733</v>
      </c>
    </row>
    <row r="27" spans="1:10">
      <c r="A27" s="18" t="s">
        <v>41</v>
      </c>
      <c r="B27" s="19" t="s">
        <v>42</v>
      </c>
      <c r="C27" s="11"/>
      <c r="D27" s="26">
        <v>14.395739500000072</v>
      </c>
      <c r="E27" s="27">
        <v>10.848273000000001</v>
      </c>
      <c r="F27" s="22">
        <v>10.349850611111323</v>
      </c>
      <c r="G27" s="21">
        <v>10.194239500000002</v>
      </c>
      <c r="H27" s="27">
        <v>11.15949522222194</v>
      </c>
      <c r="I27" s="23">
        <f>'[1]Mājas kopā'!F59</f>
        <v>10.199999999999818</v>
      </c>
      <c r="J27" s="24">
        <f t="shared" si="0"/>
        <v>11.389519566666667</v>
      </c>
    </row>
    <row r="28" spans="1:10">
      <c r="A28" s="18" t="s">
        <v>43</v>
      </c>
      <c r="B28" s="19" t="s">
        <v>44</v>
      </c>
      <c r="C28" s="25" t="s">
        <v>18</v>
      </c>
      <c r="D28" s="26">
        <v>11.191084277777708</v>
      </c>
      <c r="E28" s="27">
        <v>10.162650444444587</v>
      </c>
      <c r="F28" s="21">
        <v>10.067883277777637</v>
      </c>
      <c r="G28" s="21">
        <v>9.4161839444444446</v>
      </c>
      <c r="H28" s="27">
        <v>10.692661888889031</v>
      </c>
      <c r="I28" s="23">
        <f>'[1]Mājas kopā'!G59</f>
        <v>9.9000000000000909</v>
      </c>
      <c r="J28" s="24">
        <f t="shared" si="0"/>
        <v>10.306092766666684</v>
      </c>
    </row>
    <row r="29" spans="1:10">
      <c r="A29" s="18" t="s">
        <v>45</v>
      </c>
      <c r="B29" s="19" t="s">
        <v>46</v>
      </c>
      <c r="C29" s="11"/>
      <c r="D29" s="26">
        <v>19.522715363636365</v>
      </c>
      <c r="E29" s="27">
        <v>7.3518610909089768</v>
      </c>
      <c r="F29" s="21">
        <v>6.9421511818184145</v>
      </c>
      <c r="G29" s="21">
        <v>7.3241057272726122</v>
      </c>
      <c r="H29" s="27">
        <v>9.9221605454544886</v>
      </c>
      <c r="I29" s="23">
        <f>'[1]Mājas kopā'!I59</f>
        <v>11.299999999999955</v>
      </c>
      <c r="J29" s="24">
        <f t="shared" si="0"/>
        <v>10.212598781818171</v>
      </c>
    </row>
    <row r="30" spans="1:10">
      <c r="A30" s="18" t="s">
        <v>47</v>
      </c>
      <c r="B30" s="19" t="s">
        <v>48</v>
      </c>
      <c r="C30" s="11"/>
      <c r="D30" s="26">
        <v>16.70065127777778</v>
      </c>
      <c r="E30" s="27">
        <v>13.338050777777635</v>
      </c>
      <c r="F30" s="21">
        <v>12.995239500000284</v>
      </c>
      <c r="G30" s="21">
        <v>12.871217444444728</v>
      </c>
      <c r="H30" s="27">
        <v>14.677706833333051</v>
      </c>
      <c r="I30" s="23">
        <f>'[1]Mājas kopā'!H59</f>
        <v>12.699999999999818</v>
      </c>
      <c r="J30" s="24">
        <f t="shared" si="0"/>
        <v>14.116573166666694</v>
      </c>
    </row>
    <row r="31" spans="1:10">
      <c r="A31" s="18" t="s">
        <v>49</v>
      </c>
      <c r="B31" s="19" t="s">
        <v>50</v>
      </c>
      <c r="C31" s="11"/>
      <c r="D31" s="26">
        <v>12.620839166666455</v>
      </c>
      <c r="E31" s="27">
        <v>9.3845948888890334</v>
      </c>
      <c r="F31" s="21">
        <v>5.3373054999997755</v>
      </c>
      <c r="G31" s="21">
        <v>9.3214167777778485</v>
      </c>
      <c r="H31" s="27">
        <v>10.442283611111112</v>
      </c>
      <c r="I31" s="23">
        <f>'[1]Mājas kopā'!K59</f>
        <v>9.5</v>
      </c>
      <c r="J31" s="24">
        <f t="shared" si="0"/>
        <v>9.4212879888888441</v>
      </c>
    </row>
    <row r="32" spans="1:10">
      <c r="A32" s="18" t="s">
        <v>51</v>
      </c>
      <c r="B32" s="19" t="s">
        <v>52</v>
      </c>
      <c r="C32" s="11"/>
      <c r="D32" s="26">
        <v>13.245617777777497</v>
      </c>
      <c r="E32" s="27">
        <v>9.7905842777779188</v>
      </c>
      <c r="F32" s="21">
        <v>9.6642280555555562</v>
      </c>
      <c r="G32" s="21">
        <v>9.5717950555554143</v>
      </c>
      <c r="H32" s="27">
        <v>11.035473166667092</v>
      </c>
      <c r="I32" s="23">
        <f>'[1]Mājas kopā'!L59</f>
        <v>10.200000000000273</v>
      </c>
      <c r="J32" s="24">
        <f t="shared" si="0"/>
        <v>10.661539666666695</v>
      </c>
    </row>
    <row r="33" spans="1:10">
      <c r="A33" s="18" t="s">
        <v>53</v>
      </c>
      <c r="B33" s="19" t="s">
        <v>54</v>
      </c>
      <c r="C33" s="25" t="s">
        <v>18</v>
      </c>
      <c r="D33" s="26">
        <v>11.935216611111041</v>
      </c>
      <c r="E33" s="27">
        <v>9.7367428333332633</v>
      </c>
      <c r="F33" s="21">
        <v>9.2289837777777084</v>
      </c>
      <c r="G33" s="21">
        <v>9.3214167777778485</v>
      </c>
      <c r="H33" s="27">
        <v>10.566305666666668</v>
      </c>
      <c r="I33" s="23">
        <f>'[1]Mājas kopā'!M59</f>
        <v>9.5</v>
      </c>
      <c r="J33" s="24">
        <f t="shared" si="0"/>
        <v>10.157733133333306</v>
      </c>
    </row>
    <row r="34" spans="1:10">
      <c r="A34" s="18" t="s">
        <v>55</v>
      </c>
      <c r="B34" s="19" t="s">
        <v>56</v>
      </c>
      <c r="C34" s="11"/>
      <c r="D34" s="26">
        <v>9.4604199393939403</v>
      </c>
      <c r="E34" s="27">
        <v>6.1341899999996921</v>
      </c>
      <c r="F34" s="21">
        <v>5.4551596969700062</v>
      </c>
      <c r="G34" s="21">
        <v>5.8955108484848493</v>
      </c>
      <c r="H34" s="27">
        <v>7.457789818181201</v>
      </c>
      <c r="I34" s="23">
        <f>'[1]Mājas kopā'!V59</f>
        <v>7.8999999999996362</v>
      </c>
      <c r="J34" s="24">
        <f t="shared" si="0"/>
        <v>6.8806140606059385</v>
      </c>
    </row>
    <row r="35" spans="1:10">
      <c r="A35" s="18" t="s">
        <v>57</v>
      </c>
      <c r="B35" s="19" t="s">
        <v>58</v>
      </c>
      <c r="C35" s="25" t="s">
        <v>18</v>
      </c>
      <c r="D35" s="26">
        <v>13.687864555555416</v>
      </c>
      <c r="E35" s="27">
        <v>12.348208500000002</v>
      </c>
      <c r="F35" s="21">
        <v>12.036986277778063</v>
      </c>
      <c r="G35" s="21">
        <v>11.694175000000001</v>
      </c>
      <c r="H35" s="27">
        <v>12.812707666666808</v>
      </c>
      <c r="I35" s="23">
        <f>'[1]Mājas kopā'!E79</f>
        <v>11.900000000000091</v>
      </c>
      <c r="J35" s="24">
        <f t="shared" si="0"/>
        <v>12.515988400000058</v>
      </c>
    </row>
    <row r="36" spans="1:10">
      <c r="A36" s="18" t="s">
        <v>59</v>
      </c>
      <c r="B36" s="29" t="s">
        <v>60</v>
      </c>
      <c r="C36" s="25" t="s">
        <v>18</v>
      </c>
      <c r="D36" s="26">
        <v>12.344207071428482</v>
      </c>
      <c r="E36" s="27">
        <v>9.9839644285715217</v>
      </c>
      <c r="F36" s="21">
        <v>9.2649077142857159</v>
      </c>
      <c r="G36" s="21">
        <v>9.0648362857144686</v>
      </c>
      <c r="H36" s="27">
        <v>10.665407714285807</v>
      </c>
      <c r="I36" s="23">
        <f>'[1]Mājas kopā'!J59</f>
        <v>8.2000000000000455</v>
      </c>
      <c r="J36" s="24">
        <f t="shared" si="0"/>
        <v>10.264664642857198</v>
      </c>
    </row>
    <row r="37" spans="1:10">
      <c r="A37" s="18" t="s">
        <v>61</v>
      </c>
      <c r="B37" s="19" t="s">
        <v>62</v>
      </c>
      <c r="C37" s="25" t="s">
        <v>18</v>
      </c>
      <c r="D37" s="30"/>
      <c r="E37" s="31"/>
      <c r="F37" s="32"/>
      <c r="G37" s="32"/>
      <c r="H37" s="31"/>
      <c r="I37" s="33"/>
      <c r="J37" s="34"/>
    </row>
    <row r="38" spans="1:10">
      <c r="A38" s="18" t="s">
        <v>63</v>
      </c>
      <c r="B38" s="19" t="s">
        <v>64</v>
      </c>
      <c r="C38" s="11" t="s">
        <v>29</v>
      </c>
      <c r="D38" s="26">
        <v>9.3506716666673046</v>
      </c>
      <c r="E38" s="27">
        <v>2.8150050000002125</v>
      </c>
      <c r="F38" s="21">
        <v>0.71145399999999992</v>
      </c>
      <c r="G38" s="21">
        <v>4.858801333332484</v>
      </c>
      <c r="H38" s="27">
        <v>6.5496716666666677</v>
      </c>
      <c r="I38" s="23">
        <f>'[1]Mājas kopā'!X79</f>
        <v>2</v>
      </c>
      <c r="J38" s="24">
        <f>AVERAGE(D38:H38)</f>
        <v>4.8571207333333337</v>
      </c>
    </row>
    <row r="39" spans="1:10">
      <c r="A39" s="18" t="s">
        <v>65</v>
      </c>
      <c r="B39" s="19" t="s">
        <v>66</v>
      </c>
      <c r="C39" s="25" t="s">
        <v>23</v>
      </c>
      <c r="D39" s="26">
        <v>5.6144488888900206</v>
      </c>
      <c r="E39" s="27">
        <v>1.384316444443312</v>
      </c>
      <c r="F39" s="21">
        <v>0.51413911111054444</v>
      </c>
      <c r="G39" s="21">
        <v>1.3843164444461427</v>
      </c>
      <c r="H39" s="27">
        <v>4.4965386666655345</v>
      </c>
      <c r="I39" s="23">
        <f>'[1]Mājas kopā'!H79</f>
        <v>1.1999999999998181</v>
      </c>
      <c r="J39" s="24">
        <f>AVERAGE(D39:H39)</f>
        <v>2.6787519111111111</v>
      </c>
    </row>
    <row r="40" spans="1:10">
      <c r="A40" s="18" t="s">
        <v>67</v>
      </c>
      <c r="B40" s="19" t="s">
        <v>68</v>
      </c>
      <c r="C40" s="11"/>
      <c r="D40" s="26">
        <v>11.793610500000215</v>
      </c>
      <c r="E40" s="27">
        <v>4.4190443333335461</v>
      </c>
      <c r="F40" s="21">
        <v>4.5138114999997887</v>
      </c>
      <c r="G40" s="21">
        <v>4.8858776666664552</v>
      </c>
      <c r="H40" s="27">
        <v>7.686877666667093</v>
      </c>
      <c r="I40" s="23">
        <f>'[1]Mājas kopā'!Y79</f>
        <v>3.4000000000000909</v>
      </c>
      <c r="J40" s="24">
        <f>AVERAGE(D40:H40)</f>
        <v>6.6598443333334201</v>
      </c>
    </row>
    <row r="41" spans="1:10">
      <c r="A41" s="18" t="s">
        <v>69</v>
      </c>
      <c r="B41" s="19" t="s">
        <v>70</v>
      </c>
      <c r="C41" s="25" t="s">
        <v>18</v>
      </c>
      <c r="D41" s="26">
        <v>8.0379363333332812</v>
      </c>
      <c r="E41" s="27">
        <v>4.3032696666665613</v>
      </c>
      <c r="F41" s="21">
        <v>3.4643701666667202</v>
      </c>
      <c r="G41" s="21">
        <v>3.0937044999999999</v>
      </c>
      <c r="H41" s="27">
        <v>5.5721226666666661</v>
      </c>
      <c r="I41" s="23">
        <f>'[1]Mājas kopā'!Z59</f>
        <v>2.15</v>
      </c>
      <c r="J41" s="24">
        <f>AVERAGE(D41:H41)</f>
        <v>4.8942806666666456</v>
      </c>
    </row>
    <row r="42" spans="1:10">
      <c r="A42" s="18" t="s">
        <v>71</v>
      </c>
      <c r="B42" s="19" t="s">
        <v>72</v>
      </c>
      <c r="C42" s="25" t="s">
        <v>18</v>
      </c>
      <c r="D42" s="26">
        <v>8.0449388333333065</v>
      </c>
      <c r="E42" s="27">
        <v>6.644438833333254</v>
      </c>
      <c r="F42" s="21">
        <v>4.1674211666666681</v>
      </c>
      <c r="G42" s="21">
        <v>5.9880711666666677</v>
      </c>
      <c r="H42" s="27">
        <v>6.2723726666665875</v>
      </c>
      <c r="I42" s="23">
        <f>'[1]Mājas kopā'!AB59</f>
        <v>2.2999999999999829</v>
      </c>
      <c r="J42" s="24">
        <f>AVERAGE(D42:H42)</f>
        <v>6.223448533333297</v>
      </c>
    </row>
    <row r="43" spans="1:10">
      <c r="A43" s="18" t="s">
        <v>73</v>
      </c>
      <c r="B43" s="19" t="s">
        <v>74</v>
      </c>
      <c r="C43" s="25" t="s">
        <v>18</v>
      </c>
      <c r="D43" s="30"/>
      <c r="E43" s="31"/>
      <c r="F43" s="32"/>
      <c r="G43" s="32"/>
      <c r="H43" s="31"/>
      <c r="I43" s="33"/>
      <c r="J43" s="34"/>
    </row>
    <row r="44" spans="1:10">
      <c r="A44" s="18" t="s">
        <v>75</v>
      </c>
      <c r="B44" s="19" t="s">
        <v>76</v>
      </c>
      <c r="C44" s="11"/>
      <c r="D44" s="26">
        <v>16.292327722222261</v>
      </c>
      <c r="E44" s="27">
        <v>11.932882444444409</v>
      </c>
      <c r="F44" s="21">
        <v>11.806526222222224</v>
      </c>
      <c r="G44" s="21">
        <v>11.621660222222294</v>
      </c>
      <c r="H44" s="27">
        <v>14.143027055555523</v>
      </c>
      <c r="I44" s="23">
        <f>'[1]Mājas kopā'!U59</f>
        <v>11.399999999999977</v>
      </c>
      <c r="J44" s="24">
        <f t="shared" ref="J44:J53" si="1">AVERAGE(D44:H44)</f>
        <v>13.159284733333342</v>
      </c>
    </row>
    <row r="45" spans="1:10">
      <c r="A45" s="18" t="s">
        <v>77</v>
      </c>
      <c r="B45" s="19" t="s">
        <v>78</v>
      </c>
      <c r="C45" s="11"/>
      <c r="D45" s="26">
        <v>10.568639833333256</v>
      </c>
      <c r="E45" s="27">
        <v>6.5566741666666397</v>
      </c>
      <c r="F45" s="21">
        <v>3.2888408333336696</v>
      </c>
      <c r="G45" s="21">
        <v>6.928740333333308</v>
      </c>
      <c r="H45" s="27">
        <v>7.3955736666666141</v>
      </c>
      <c r="I45" s="23">
        <f>'[1]Mājas kopā'!J79</f>
        <v>2.6999999999999886</v>
      </c>
      <c r="J45" s="24">
        <f t="shared" si="1"/>
        <v>6.9476937666666974</v>
      </c>
    </row>
    <row r="46" spans="1:10">
      <c r="A46" s="18" t="s">
        <v>79</v>
      </c>
      <c r="B46" s="19" t="s">
        <v>80</v>
      </c>
      <c r="C46" s="11" t="s">
        <v>29</v>
      </c>
      <c r="D46" s="26">
        <v>7.9137586666663839</v>
      </c>
      <c r="E46" s="27">
        <v>3.3089146666668081</v>
      </c>
      <c r="F46" s="21">
        <v>2.4063702222222219</v>
      </c>
      <c r="G46" s="21">
        <v>3.1215588888886061</v>
      </c>
      <c r="H46" s="27">
        <v>5.5509595555555551</v>
      </c>
      <c r="I46" s="23">
        <f>'[1]Mājas kopā'!K79</f>
        <v>2.5</v>
      </c>
      <c r="J46" s="24">
        <f t="shared" si="1"/>
        <v>4.460312399999915</v>
      </c>
    </row>
    <row r="47" spans="1:10">
      <c r="A47" s="18" t="s">
        <v>81</v>
      </c>
      <c r="B47" s="19" t="s">
        <v>82</v>
      </c>
      <c r="C47" s="11"/>
      <c r="D47" s="26">
        <v>17.145921357142495</v>
      </c>
      <c r="E47" s="27">
        <v>12.864692892857871</v>
      </c>
      <c r="F47" s="21">
        <v>12.883499607142493</v>
      </c>
      <c r="G47" s="21">
        <v>12.14413564285678</v>
      </c>
      <c r="H47" s="27">
        <v>15.145207071428208</v>
      </c>
      <c r="I47" s="23">
        <f>'[1]Mājas kopā'!W17</f>
        <v>20.399999999999636</v>
      </c>
      <c r="J47" s="24">
        <f t="shared" si="1"/>
        <v>14.036691314285568</v>
      </c>
    </row>
    <row r="48" spans="1:10">
      <c r="A48" s="18" t="s">
        <v>83</v>
      </c>
      <c r="B48" s="19" t="s">
        <v>84</v>
      </c>
      <c r="C48" s="25" t="s">
        <v>18</v>
      </c>
      <c r="D48" s="26">
        <v>12.004985964285714</v>
      </c>
      <c r="E48" s="27">
        <v>9.2242932142858951</v>
      </c>
      <c r="F48" s="21">
        <v>9.3025211428576888</v>
      </c>
      <c r="G48" s="21">
        <v>9.2415993928565978</v>
      </c>
      <c r="H48" s="27">
        <v>9.7214707142857151</v>
      </c>
      <c r="I48" s="23">
        <f>'[1]Mājas kopā'!X17</f>
        <v>14.5</v>
      </c>
      <c r="J48" s="24">
        <f t="shared" si="1"/>
        <v>9.8989740857143218</v>
      </c>
    </row>
    <row r="49" spans="1:10">
      <c r="A49" s="18" t="s">
        <v>85</v>
      </c>
      <c r="B49" s="19" t="s">
        <v>86</v>
      </c>
      <c r="C49" s="25" t="s">
        <v>18</v>
      </c>
      <c r="D49" s="26">
        <v>9.1039502499994551</v>
      </c>
      <c r="E49" s="27">
        <v>9.9170405357142872</v>
      </c>
      <c r="F49" s="21">
        <v>9.8328104642858971</v>
      </c>
      <c r="G49" s="21">
        <v>4.5932398571428577</v>
      </c>
      <c r="H49" s="27">
        <v>9.6714528571428566</v>
      </c>
      <c r="I49" s="23">
        <f>'[1]Mājas kopā'!Y17</f>
        <v>14.45</v>
      </c>
      <c r="J49" s="24">
        <f t="shared" si="1"/>
        <v>8.6236987928570699</v>
      </c>
    </row>
    <row r="50" spans="1:10">
      <c r="A50" s="18" t="s">
        <v>87</v>
      </c>
      <c r="B50" s="19" t="s">
        <v>88</v>
      </c>
      <c r="C50" s="11"/>
      <c r="D50" s="26">
        <v>15.15154266666709</v>
      </c>
      <c r="E50" s="27">
        <v>13.83413899999986</v>
      </c>
      <c r="F50" s="21">
        <v>12.526071999999861</v>
      </c>
      <c r="G50" s="21">
        <v>13.459738666666807</v>
      </c>
      <c r="H50" s="27">
        <v>14.767805666666384</v>
      </c>
      <c r="I50" s="23">
        <f>'[1]Mājas kopā'!G37</f>
        <v>6.0999999999999091</v>
      </c>
      <c r="J50" s="24">
        <f t="shared" si="1"/>
        <v>13.947859599999997</v>
      </c>
    </row>
    <row r="51" spans="1:10">
      <c r="A51" s="18" t="s">
        <v>89</v>
      </c>
      <c r="B51" s="19" t="s">
        <v>90</v>
      </c>
      <c r="C51" s="11"/>
      <c r="D51" s="26">
        <v>13.274872666667518</v>
      </c>
      <c r="E51" s="27">
        <v>9.7297403333324848</v>
      </c>
      <c r="F51" s="21">
        <v>8.7960736666666666</v>
      </c>
      <c r="G51" s="21">
        <v>9.5402060000000013</v>
      </c>
      <c r="H51" s="27">
        <v>11.597073666667304</v>
      </c>
      <c r="I51" s="23">
        <f>'[1]Mājas kopā'!F79</f>
        <v>1.8000000000000682</v>
      </c>
      <c r="J51" s="24">
        <f t="shared" si="1"/>
        <v>10.587593266666797</v>
      </c>
    </row>
    <row r="52" spans="1:10">
      <c r="A52" s="18" t="s">
        <v>91</v>
      </c>
      <c r="B52" s="35" t="s">
        <v>92</v>
      </c>
      <c r="C52" s="25" t="s">
        <v>18</v>
      </c>
      <c r="D52" s="26">
        <v>11.278159809523689</v>
      </c>
      <c r="E52" s="27">
        <v>8.6266798571428591</v>
      </c>
      <c r="F52" s="36">
        <v>8.2143993333335157</v>
      </c>
      <c r="G52" s="21">
        <v>8.9585316666665467</v>
      </c>
      <c r="H52" s="27">
        <v>10.479874809523933</v>
      </c>
      <c r="I52" s="23">
        <f>'[1]Mājas kopā'!J37</f>
        <v>12.400000000000091</v>
      </c>
      <c r="J52" s="24">
        <f t="shared" si="1"/>
        <v>9.5115290952381084</v>
      </c>
    </row>
    <row r="53" spans="1:10">
      <c r="A53" s="18" t="s">
        <v>93</v>
      </c>
      <c r="B53" s="19" t="s">
        <v>94</v>
      </c>
      <c r="C53" s="25" t="s">
        <v>18</v>
      </c>
      <c r="D53" s="37">
        <v>12.498061999999827</v>
      </c>
      <c r="E53" s="27">
        <v>13.195221241378961</v>
      </c>
      <c r="F53" s="21">
        <v>13.077579241379487</v>
      </c>
      <c r="G53" s="21">
        <v>13.231537655172591</v>
      </c>
      <c r="H53" s="27">
        <v>13.696310482758095</v>
      </c>
      <c r="I53" s="23">
        <f>'[1]Mājas kopā'!Z17</f>
        <v>9.7999999999997272</v>
      </c>
      <c r="J53" s="24">
        <f t="shared" si="1"/>
        <v>13.139742124137792</v>
      </c>
    </row>
    <row r="54" spans="1:10">
      <c r="A54" s="38" t="s">
        <v>95</v>
      </c>
      <c r="B54" s="19" t="s">
        <v>96</v>
      </c>
      <c r="C54" s="11"/>
      <c r="D54" s="39"/>
      <c r="E54" s="31"/>
      <c r="F54" s="32"/>
      <c r="G54" s="32"/>
      <c r="H54" s="31"/>
      <c r="I54" s="33"/>
      <c r="J54" s="34"/>
    </row>
    <row r="55" spans="1:10">
      <c r="A55" s="18" t="s">
        <v>97</v>
      </c>
      <c r="B55" s="40" t="s">
        <v>98</v>
      </c>
      <c r="C55" s="41"/>
      <c r="D55" s="42">
        <v>16.590238121211815</v>
      </c>
      <c r="E55" s="27">
        <v>13.91112406060668</v>
      </c>
      <c r="F55" s="36">
        <v>11.76555806060637</v>
      </c>
      <c r="G55" s="21">
        <v>12.550517090908473</v>
      </c>
      <c r="H55" s="27">
        <v>14.046420848485468</v>
      </c>
      <c r="I55" s="23">
        <f>'[1]Mājas kopā'!K37</f>
        <v>12.100000000000364</v>
      </c>
      <c r="J55" s="24">
        <f>AVERAGE(D55:H55)</f>
        <v>13.77277163636376</v>
      </c>
    </row>
    <row r="56" spans="1:10">
      <c r="A56" s="18" t="s">
        <v>99</v>
      </c>
      <c r="B56" s="19" t="s">
        <v>100</v>
      </c>
      <c r="C56" s="11" t="s">
        <v>29</v>
      </c>
      <c r="D56" s="26">
        <v>4.8108731111112526</v>
      </c>
      <c r="E56" s="27">
        <v>1.8673333333475019E-2</v>
      </c>
      <c r="F56" s="21">
        <v>0.26640622222200977</v>
      </c>
      <c r="G56" s="21">
        <v>0.14253977777791896</v>
      </c>
      <c r="H56" s="27">
        <v>4.5600279999999991</v>
      </c>
      <c r="I56" s="43">
        <f>'[1]Mājas kopā'!AB17</f>
        <v>2.5</v>
      </c>
      <c r="J56" s="24">
        <f>AVERAGE(D56:H56)</f>
        <v>1.959704088888931</v>
      </c>
    </row>
    <row r="57" spans="1:10">
      <c r="A57" s="18" t="s">
        <v>101</v>
      </c>
      <c r="B57" s="44" t="s">
        <v>102</v>
      </c>
      <c r="C57" s="20"/>
      <c r="D57" s="26">
        <v>16.959388095237856</v>
      </c>
      <c r="E57" s="27">
        <v>13.651940619047863</v>
      </c>
      <c r="F57" s="21">
        <v>9.1020495714285712</v>
      </c>
      <c r="G57" s="21">
        <v>13.675015523808796</v>
      </c>
      <c r="H57" s="27">
        <v>14.129311047619534</v>
      </c>
      <c r="I57" s="23">
        <f>'[1]Mājas kopā'!M37</f>
        <v>14.100000000000364</v>
      </c>
      <c r="J57" s="24">
        <f>AVERAGE(D57:H57)</f>
        <v>13.503540971428524</v>
      </c>
    </row>
    <row r="58" spans="1:10">
      <c r="A58" s="38" t="s">
        <v>103</v>
      </c>
      <c r="B58" s="44" t="s">
        <v>104</v>
      </c>
      <c r="C58" s="20"/>
      <c r="D58" s="30"/>
      <c r="E58" s="31"/>
      <c r="F58" s="32"/>
      <c r="G58" s="32"/>
      <c r="H58" s="31"/>
      <c r="I58" s="33"/>
      <c r="J58" s="34"/>
    </row>
    <row r="59" spans="1:10">
      <c r="A59" s="45" t="s">
        <v>105</v>
      </c>
      <c r="B59" s="44" t="s">
        <v>106</v>
      </c>
      <c r="C59" s="20"/>
      <c r="D59" s="26">
        <v>8.7561806363636379</v>
      </c>
      <c r="E59" s="27">
        <v>6.4328784545455724</v>
      </c>
      <c r="F59" s="21">
        <v>6.1007053181813555</v>
      </c>
      <c r="G59" s="21">
        <v>6.1007053181819346</v>
      </c>
      <c r="H59" s="27">
        <v>7.7299960909089753</v>
      </c>
      <c r="I59" s="23">
        <f>'[1]Mājas kopā'!I79</f>
        <v>9.0999999999999091</v>
      </c>
      <c r="J59" s="24">
        <f t="shared" ref="J59:J65" si="2">AVERAGE(D59:H59)</f>
        <v>7.0240931636362944</v>
      </c>
    </row>
    <row r="60" spans="1:10">
      <c r="A60" s="45" t="s">
        <v>107</v>
      </c>
      <c r="B60" s="44" t="s">
        <v>108</v>
      </c>
      <c r="C60" s="25" t="s">
        <v>18</v>
      </c>
      <c r="D60" s="26">
        <v>9.1119642222224009</v>
      </c>
      <c r="E60" s="27">
        <v>8.9879421666664019</v>
      </c>
      <c r="F60" s="21">
        <v>8.2414756666667035</v>
      </c>
      <c r="G60" s="21">
        <v>8.4263416666666338</v>
      </c>
      <c r="H60" s="27">
        <v>9.2675753333333706</v>
      </c>
      <c r="I60" s="23">
        <f>'[1]Mājas kopā'!N17</f>
        <v>10.100000000000023</v>
      </c>
      <c r="J60" s="24">
        <f t="shared" si="2"/>
        <v>8.8070598111111025</v>
      </c>
    </row>
    <row r="61" spans="1:10">
      <c r="A61" s="45" t="s">
        <v>109</v>
      </c>
      <c r="B61" s="44" t="s">
        <v>110</v>
      </c>
      <c r="C61" s="25" t="s">
        <v>18</v>
      </c>
      <c r="D61" s="26">
        <v>16.415387818182129</v>
      </c>
      <c r="E61" s="27">
        <v>13.768188181819109</v>
      </c>
      <c r="F61" s="21">
        <v>9.1322785454545468</v>
      </c>
      <c r="G61" s="21">
        <v>13.155533090907857</v>
      </c>
      <c r="H61" s="27">
        <v>14.139617757576067</v>
      </c>
      <c r="I61" s="23">
        <f>'[1]Mājas kopā'!E17</f>
        <v>10.800000000000182</v>
      </c>
      <c r="J61" s="24">
        <f t="shared" si="2"/>
        <v>13.322201078787941</v>
      </c>
    </row>
    <row r="62" spans="1:10">
      <c r="A62" s="45" t="s">
        <v>111</v>
      </c>
      <c r="B62" s="44" t="s">
        <v>112</v>
      </c>
      <c r="C62" s="20"/>
      <c r="D62" s="26">
        <v>15.302485444444446</v>
      </c>
      <c r="E62" s="27">
        <v>11.536229722222224</v>
      </c>
      <c r="F62" s="21">
        <v>11.660251777777779</v>
      </c>
      <c r="G62" s="21">
        <v>11.225007500000284</v>
      </c>
      <c r="H62" s="27">
        <v>11.755018944444728</v>
      </c>
      <c r="I62" s="23">
        <f>'[1]Mājas kopā'!AA17</f>
        <v>11.300000000000182</v>
      </c>
      <c r="J62" s="24">
        <f t="shared" si="2"/>
        <v>12.295798677777892</v>
      </c>
    </row>
    <row r="63" spans="1:10">
      <c r="A63" s="45" t="s">
        <v>113</v>
      </c>
      <c r="B63" s="44" t="s">
        <v>114</v>
      </c>
      <c r="C63" s="20"/>
      <c r="D63" s="26">
        <v>26.068907000000213</v>
      </c>
      <c r="E63" s="27">
        <v>24.106806500000218</v>
      </c>
      <c r="F63" s="21">
        <v>23.078372666666027</v>
      </c>
      <c r="G63" s="21">
        <v>23.450438833333763</v>
      </c>
      <c r="H63" s="27">
        <v>25.784605500000428</v>
      </c>
      <c r="I63" s="23">
        <f>'[1]Mājas kopā'!K17</f>
        <v>6.4000000000000909</v>
      </c>
      <c r="J63" s="24">
        <f t="shared" si="2"/>
        <v>24.497826100000129</v>
      </c>
    </row>
    <row r="64" spans="1:10">
      <c r="A64" s="45" t="s">
        <v>115</v>
      </c>
      <c r="B64" s="44" t="s">
        <v>116</v>
      </c>
      <c r="C64" s="20"/>
      <c r="D64" s="26">
        <v>17.774679166667518</v>
      </c>
      <c r="E64" s="27">
        <v>14.97367916666582</v>
      </c>
      <c r="F64" s="21">
        <v>14.87190949999915</v>
      </c>
      <c r="G64" s="21">
        <v>13.850478166667516</v>
      </c>
      <c r="H64" s="27">
        <v>17.213078666666245</v>
      </c>
      <c r="I64" s="23">
        <f>'[1]Mājas kopā'!L17</f>
        <v>5.5999999999999091</v>
      </c>
      <c r="J64" s="24">
        <f t="shared" si="2"/>
        <v>15.736764933333248</v>
      </c>
    </row>
    <row r="65" spans="1:10">
      <c r="A65" s="45" t="s">
        <v>117</v>
      </c>
      <c r="B65" s="35" t="s">
        <v>118</v>
      </c>
      <c r="C65" s="11" t="s">
        <v>29</v>
      </c>
      <c r="D65" s="42">
        <v>7.4265283076917203</v>
      </c>
      <c r="E65" s="27">
        <v>2.1718523076921117</v>
      </c>
      <c r="F65" s="36">
        <v>1.9124366153848116</v>
      </c>
      <c r="G65" s="21">
        <v>1.8288375384613422</v>
      </c>
      <c r="H65" s="27">
        <v>3.8955446153848117</v>
      </c>
      <c r="I65" s="23">
        <f>'[1]Mājas kopā'!AC17</f>
        <v>1.7000000000000455</v>
      </c>
      <c r="J65" s="24">
        <f t="shared" si="2"/>
        <v>3.4470398769229589</v>
      </c>
    </row>
    <row r="66" spans="1:10">
      <c r="A66" s="45" t="s">
        <v>119</v>
      </c>
      <c r="B66" s="19" t="s">
        <v>120</v>
      </c>
      <c r="C66" s="11"/>
      <c r="D66" s="46"/>
      <c r="E66" s="47"/>
      <c r="F66" s="48"/>
      <c r="G66" s="48"/>
      <c r="H66" s="47"/>
      <c r="I66" s="33"/>
      <c r="J66" s="34"/>
    </row>
    <row r="67" spans="1:10" ht="15" thickBot="1">
      <c r="A67" s="45"/>
      <c r="B67" s="44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121</v>
      </c>
      <c r="C68" s="55"/>
      <c r="D68" s="56">
        <f>AVERAGE(D6:D66)</f>
        <v>12.180386677801007</v>
      </c>
      <c r="E68" s="56">
        <f>AVERAGE(E6:E66)</f>
        <v>9.0175842104009671</v>
      </c>
      <c r="F68" s="56">
        <f>AVERAGE(F6:F66)</f>
        <v>8.1292844813649729</v>
      </c>
      <c r="G68" s="56">
        <f>AVERAGE(G6:G66)</f>
        <v>8.6927603030542517</v>
      </c>
      <c r="H68" s="56">
        <f>AVERAGE(H6:H66)</f>
        <v>10.287642568632061</v>
      </c>
      <c r="I68" s="57">
        <f>AVERAGE(I6:I66)</f>
        <v>9.444464285714302</v>
      </c>
      <c r="J68" s="58">
        <f>AVERAGE(D68:H68)</f>
        <v>9.6615316482506515</v>
      </c>
    </row>
    <row r="70" spans="1:10">
      <c r="B70" t="s">
        <v>122</v>
      </c>
    </row>
    <row r="71" spans="1:10">
      <c r="B71" s="59"/>
    </row>
    <row r="72" spans="1:10">
      <c r="B72" s="23" t="s">
        <v>123</v>
      </c>
      <c r="C72" s="5"/>
      <c r="D72" s="22"/>
      <c r="E72" s="22"/>
      <c r="F72" s="22"/>
      <c r="G72" s="22"/>
      <c r="H72" s="22"/>
      <c r="I72" s="22"/>
      <c r="J72" s="22"/>
    </row>
    <row r="73" spans="1:10">
      <c r="B73" s="23" t="s">
        <v>124</v>
      </c>
      <c r="C73" s="5"/>
      <c r="D73" s="22"/>
      <c r="E73" s="22"/>
      <c r="F73" s="22"/>
      <c r="G73" s="22"/>
      <c r="H73" s="22"/>
      <c r="I73" s="22"/>
      <c r="J73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2021-10-01T12:16:47Z</dcterms:created>
  <dcterms:modified xsi:type="dcterms:W3CDTF">2021-10-01T12:19:01Z</dcterms:modified>
</cp:coreProperties>
</file>